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Staze\10. STÁŽ PODZIM 2019\Czinege\Obydlí a insolvence\2020\"/>
    </mc:Choice>
  </mc:AlternateContent>
  <workbookProtection lockStructure="1"/>
  <bookViews>
    <workbookView xWindow="480" yWindow="75" windowWidth="14880" windowHeight="7545" tabRatio="773"/>
  </bookViews>
  <sheets>
    <sheet name="Úvod" sheetId="28" r:id="rId1"/>
    <sheet name="ČSÚ_ceny" sheetId="21" r:id="rId2"/>
    <sheet name="ČSÚ_velikost" sheetId="22" r:id="rId3"/>
    <sheet name="ČSÚ_pozemky" sheetId="24" r:id="rId4"/>
    <sheet name="Koeficient" sheetId="25" r:id="rId5"/>
    <sheet name="MSK" sheetId="7" r:id="rId6"/>
    <sheet name="ZLN" sheetId="3" r:id="rId7"/>
    <sheet name="OLM" sheetId="8" r:id="rId8"/>
    <sheet name="JHM" sheetId="9" r:id="rId9"/>
    <sheet name="KVY" sheetId="10" r:id="rId10"/>
    <sheet name="PAR" sheetId="11" r:id="rId11"/>
    <sheet name="KHK" sheetId="12" r:id="rId12"/>
    <sheet name="LIB" sheetId="13" r:id="rId13"/>
    <sheet name="UST" sheetId="14" r:id="rId14"/>
    <sheet name="KVK" sheetId="15" r:id="rId15"/>
    <sheet name="PLZ" sheetId="16" r:id="rId16"/>
    <sheet name="JHČ" sheetId="17" r:id="rId17"/>
    <sheet name="STČ" sheetId="18" r:id="rId18"/>
    <sheet name="PRH" sheetId="19" r:id="rId19"/>
    <sheet name="ČR" sheetId="27" r:id="rId20"/>
    <sheet name="2018" sheetId="1" r:id="rId21"/>
  </sheets>
  <calcPr calcId="162913" calcMode="manual"/>
</workbook>
</file>

<file path=xl/calcChain.xml><?xml version="1.0" encoding="utf-8"?>
<calcChain xmlns="http://schemas.openxmlformats.org/spreadsheetml/2006/main">
  <c r="B21" i="18" l="1"/>
  <c r="C58" i="19" l="1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35" i="19"/>
  <c r="C59" i="18"/>
  <c r="D59" i="18"/>
  <c r="C60" i="18"/>
  <c r="D60" i="18"/>
  <c r="C61" i="18"/>
  <c r="D61" i="18"/>
  <c r="E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C69" i="18"/>
  <c r="D69" i="18"/>
  <c r="C70" i="18"/>
  <c r="D70" i="18"/>
  <c r="C43" i="18"/>
  <c r="D43" i="18"/>
  <c r="C44" i="18"/>
  <c r="D44" i="18"/>
  <c r="C45" i="18"/>
  <c r="D45" i="18"/>
  <c r="E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C53" i="18"/>
  <c r="D53" i="18"/>
  <c r="C54" i="18"/>
  <c r="D54" i="18"/>
  <c r="C44" i="17"/>
  <c r="E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B45" i="17"/>
  <c r="B46" i="17"/>
  <c r="B47" i="17"/>
  <c r="B48" i="17"/>
  <c r="B49" i="17"/>
  <c r="B50" i="17"/>
  <c r="B44" i="17"/>
  <c r="C33" i="17"/>
  <c r="E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B34" i="17"/>
  <c r="B35" i="17"/>
  <c r="B36" i="17"/>
  <c r="B37" i="17"/>
  <c r="B38" i="17"/>
  <c r="B39" i="17"/>
  <c r="B33" i="17"/>
  <c r="C44" i="16"/>
  <c r="C45" i="16"/>
  <c r="D45" i="16"/>
  <c r="C46" i="16"/>
  <c r="C47" i="16"/>
  <c r="E47" i="16"/>
  <c r="C48" i="16"/>
  <c r="C49" i="16"/>
  <c r="D49" i="16"/>
  <c r="C50" i="16"/>
  <c r="D50" i="16"/>
  <c r="B45" i="16"/>
  <c r="B46" i="16"/>
  <c r="B47" i="16"/>
  <c r="B48" i="16"/>
  <c r="B49" i="16"/>
  <c r="B50" i="16"/>
  <c r="B44" i="16"/>
  <c r="C33" i="16"/>
  <c r="C34" i="16"/>
  <c r="D34" i="16"/>
  <c r="C35" i="16"/>
  <c r="C36" i="16"/>
  <c r="E36" i="16"/>
  <c r="C37" i="16"/>
  <c r="C38" i="16"/>
  <c r="D38" i="16"/>
  <c r="C39" i="16"/>
  <c r="D39" i="16"/>
  <c r="B34" i="16"/>
  <c r="B35" i="16"/>
  <c r="B36" i="16"/>
  <c r="B37" i="16"/>
  <c r="B38" i="16"/>
  <c r="B39" i="16"/>
  <c r="B33" i="16"/>
  <c r="C32" i="15"/>
  <c r="D32" i="15"/>
  <c r="C33" i="15"/>
  <c r="E33" i="15"/>
  <c r="C34" i="15"/>
  <c r="D34" i="15"/>
  <c r="B33" i="15"/>
  <c r="B34" i="15"/>
  <c r="B32" i="15"/>
  <c r="C25" i="15"/>
  <c r="D25" i="15"/>
  <c r="C26" i="15"/>
  <c r="E26" i="15"/>
  <c r="C27" i="15"/>
  <c r="D27" i="15"/>
  <c r="B26" i="15"/>
  <c r="B27" i="15"/>
  <c r="B25" i="15"/>
  <c r="C44" i="14"/>
  <c r="D44" i="14"/>
  <c r="E44" i="14"/>
  <c r="C45" i="14"/>
  <c r="D45" i="14"/>
  <c r="C46" i="14"/>
  <c r="D46" i="14"/>
  <c r="C47" i="14"/>
  <c r="D47" i="14"/>
  <c r="C48" i="14"/>
  <c r="D48" i="14"/>
  <c r="E48" i="14"/>
  <c r="C49" i="14"/>
  <c r="D49" i="14"/>
  <c r="E49" i="14"/>
  <c r="C50" i="14"/>
  <c r="E50" i="14"/>
  <c r="B45" i="14"/>
  <c r="B46" i="14"/>
  <c r="B47" i="14"/>
  <c r="B48" i="14"/>
  <c r="B49" i="14"/>
  <c r="B50" i="14"/>
  <c r="B44" i="14"/>
  <c r="D35" i="14"/>
  <c r="B34" i="14"/>
  <c r="C33" i="14"/>
  <c r="D33" i="14"/>
  <c r="E33" i="14"/>
  <c r="C34" i="14"/>
  <c r="D34" i="14"/>
  <c r="C35" i="14"/>
  <c r="C36" i="14"/>
  <c r="D36" i="14"/>
  <c r="C37" i="14"/>
  <c r="D37" i="14"/>
  <c r="E37" i="14"/>
  <c r="C38" i="14"/>
  <c r="D38" i="14"/>
  <c r="E38" i="14"/>
  <c r="C39" i="14"/>
  <c r="E39" i="14"/>
  <c r="B35" i="14"/>
  <c r="B36" i="14"/>
  <c r="B37" i="14"/>
  <c r="B38" i="14"/>
  <c r="B39" i="14"/>
  <c r="B33" i="14"/>
  <c r="C37" i="11"/>
  <c r="C35" i="13"/>
  <c r="D35" i="13"/>
  <c r="C36" i="13"/>
  <c r="D36" i="13"/>
  <c r="C37" i="13"/>
  <c r="E37" i="13"/>
  <c r="C38" i="13"/>
  <c r="D38" i="13"/>
  <c r="B36" i="13"/>
  <c r="B37" i="13"/>
  <c r="B38" i="13"/>
  <c r="B35" i="13"/>
  <c r="C27" i="13"/>
  <c r="D27" i="13"/>
  <c r="C28" i="13"/>
  <c r="D28" i="13"/>
  <c r="C29" i="13"/>
  <c r="E29" i="13"/>
  <c r="C30" i="13"/>
  <c r="D30" i="13"/>
  <c r="B28" i="13"/>
  <c r="B29" i="13"/>
  <c r="B30" i="13"/>
  <c r="B27" i="13"/>
  <c r="C38" i="12"/>
  <c r="E38" i="12"/>
  <c r="C39" i="12"/>
  <c r="D39" i="12"/>
  <c r="C40" i="12"/>
  <c r="D40" i="12"/>
  <c r="C41" i="12"/>
  <c r="D41" i="12"/>
  <c r="C42" i="12"/>
  <c r="D42" i="12"/>
  <c r="B39" i="12"/>
  <c r="B40" i="12"/>
  <c r="B41" i="12"/>
  <c r="B42" i="12"/>
  <c r="B38" i="12"/>
  <c r="C29" i="12"/>
  <c r="E29" i="12"/>
  <c r="C30" i="12"/>
  <c r="D30" i="12"/>
  <c r="C31" i="12"/>
  <c r="D31" i="12"/>
  <c r="C32" i="12"/>
  <c r="D32" i="12"/>
  <c r="C33" i="12"/>
  <c r="D33" i="12"/>
  <c r="B30" i="12"/>
  <c r="B31" i="12"/>
  <c r="B32" i="12"/>
  <c r="B33" i="12"/>
  <c r="B29" i="12"/>
  <c r="C35" i="11"/>
  <c r="D35" i="11"/>
  <c r="C36" i="11"/>
  <c r="E36" i="11"/>
  <c r="D37" i="11"/>
  <c r="C38" i="11"/>
  <c r="D38" i="11"/>
  <c r="B36" i="11"/>
  <c r="B37" i="11"/>
  <c r="B38" i="11"/>
  <c r="B35" i="11"/>
  <c r="C27" i="11"/>
  <c r="D27" i="11"/>
  <c r="C28" i="11"/>
  <c r="E28" i="11"/>
  <c r="C29" i="11"/>
  <c r="D29" i="11"/>
  <c r="C30" i="11"/>
  <c r="D30" i="11"/>
  <c r="B28" i="11"/>
  <c r="B29" i="11"/>
  <c r="B30" i="11"/>
  <c r="B27" i="11"/>
  <c r="C38" i="10"/>
  <c r="D38" i="10"/>
  <c r="C39" i="10"/>
  <c r="E39" i="10"/>
  <c r="C40" i="10"/>
  <c r="D40" i="10"/>
  <c r="C41" i="10"/>
  <c r="D41" i="10"/>
  <c r="C42" i="10"/>
  <c r="D42" i="10"/>
  <c r="B39" i="10"/>
  <c r="B40" i="10"/>
  <c r="B41" i="10"/>
  <c r="B42" i="10"/>
  <c r="B38" i="10"/>
  <c r="C29" i="10"/>
  <c r="D29" i="10"/>
  <c r="C30" i="10"/>
  <c r="E30" i="10"/>
  <c r="C31" i="10"/>
  <c r="D31" i="10"/>
  <c r="C32" i="10"/>
  <c r="D32" i="10"/>
  <c r="C33" i="10"/>
  <c r="D33" i="10"/>
  <c r="B30" i="10"/>
  <c r="B31" i="10"/>
  <c r="B32" i="10"/>
  <c r="B33" i="10"/>
  <c r="B29" i="10"/>
  <c r="C44" i="9"/>
  <c r="D44" i="9"/>
  <c r="E45" i="9"/>
  <c r="C46" i="9"/>
  <c r="D46" i="9"/>
  <c r="C47" i="9"/>
  <c r="D47" i="9"/>
  <c r="C48" i="9"/>
  <c r="D48" i="9"/>
  <c r="C49" i="9"/>
  <c r="D49" i="9"/>
  <c r="C50" i="9"/>
  <c r="D50" i="9"/>
  <c r="B46" i="9"/>
  <c r="B47" i="9"/>
  <c r="B48" i="9"/>
  <c r="B49" i="9"/>
  <c r="B50" i="9"/>
  <c r="B44" i="9"/>
  <c r="C33" i="9"/>
  <c r="D33" i="9"/>
  <c r="E34" i="9"/>
  <c r="C35" i="9"/>
  <c r="D35" i="9"/>
  <c r="C36" i="9"/>
  <c r="D36" i="9"/>
  <c r="C37" i="9"/>
  <c r="D37" i="9"/>
  <c r="C38" i="9"/>
  <c r="D38" i="9"/>
  <c r="C39" i="9"/>
  <c r="D39" i="9"/>
  <c r="B35" i="9"/>
  <c r="B36" i="9"/>
  <c r="B37" i="9"/>
  <c r="B38" i="9"/>
  <c r="B39" i="9"/>
  <c r="B33" i="9"/>
  <c r="C38" i="8"/>
  <c r="D38" i="8"/>
  <c r="C39" i="8"/>
  <c r="D39" i="8"/>
  <c r="E39" i="8"/>
  <c r="C40" i="8"/>
  <c r="D40" i="8"/>
  <c r="C41" i="8"/>
  <c r="D41" i="8"/>
  <c r="C42" i="8"/>
  <c r="D42" i="8"/>
  <c r="B39" i="8"/>
  <c r="B40" i="8"/>
  <c r="B41" i="8"/>
  <c r="B42" i="8"/>
  <c r="B38" i="8"/>
  <c r="C29" i="8"/>
  <c r="D29" i="8"/>
  <c r="C30" i="8"/>
  <c r="D30" i="8"/>
  <c r="E30" i="8"/>
  <c r="C31" i="8"/>
  <c r="D31" i="8"/>
  <c r="C32" i="8"/>
  <c r="D32" i="8"/>
  <c r="C33" i="8"/>
  <c r="D33" i="8"/>
  <c r="B30" i="8"/>
  <c r="B31" i="8"/>
  <c r="B32" i="8"/>
  <c r="B33" i="8"/>
  <c r="B29" i="8"/>
  <c r="E38" i="3"/>
  <c r="D38" i="3"/>
  <c r="D37" i="3"/>
  <c r="D36" i="3"/>
  <c r="D35" i="3"/>
  <c r="C38" i="3"/>
  <c r="C37" i="3"/>
  <c r="C36" i="3"/>
  <c r="C35" i="3"/>
  <c r="B38" i="3"/>
  <c r="B37" i="3"/>
  <c r="B36" i="3"/>
  <c r="B35" i="3"/>
  <c r="E30" i="3"/>
  <c r="D30" i="3"/>
  <c r="D29" i="3"/>
  <c r="D28" i="3"/>
  <c r="D27" i="3"/>
  <c r="C30" i="3"/>
  <c r="C29" i="3"/>
  <c r="C28" i="3"/>
  <c r="C27" i="3"/>
  <c r="B30" i="3"/>
  <c r="B29" i="3"/>
  <c r="B28" i="3"/>
  <c r="B27" i="3"/>
  <c r="E46" i="7"/>
  <c r="E45" i="7"/>
  <c r="E43" i="7"/>
  <c r="E42" i="7"/>
  <c r="D44" i="7"/>
  <c r="D43" i="7"/>
  <c r="D42" i="7"/>
  <c r="D41" i="7"/>
  <c r="C45" i="7"/>
  <c r="C46" i="7"/>
  <c r="C44" i="7"/>
  <c r="C43" i="7"/>
  <c r="C42" i="7"/>
  <c r="C41" i="7"/>
  <c r="B46" i="7"/>
  <c r="B45" i="7"/>
  <c r="B44" i="7"/>
  <c r="B43" i="7"/>
  <c r="B42" i="7"/>
  <c r="B41" i="7"/>
  <c r="E36" i="7"/>
  <c r="E35" i="7"/>
  <c r="E33" i="7"/>
  <c r="E32" i="7"/>
  <c r="D34" i="7"/>
  <c r="D33" i="7"/>
  <c r="D32" i="7"/>
  <c r="D31" i="7"/>
  <c r="C36" i="7"/>
  <c r="C35" i="7"/>
  <c r="C34" i="7"/>
  <c r="C33" i="7"/>
  <c r="C32" i="7"/>
  <c r="C31" i="7"/>
  <c r="B36" i="7"/>
  <c r="B35" i="7"/>
  <c r="B34" i="7"/>
  <c r="B33" i="7"/>
  <c r="B32" i="7"/>
  <c r="B31" i="7"/>
  <c r="C6" i="25" l="1"/>
  <c r="C5" i="25"/>
  <c r="C4" i="25"/>
  <c r="B4" i="27" l="1"/>
  <c r="B15" i="27" s="1"/>
  <c r="B16" i="27" l="1"/>
  <c r="B17" i="27"/>
  <c r="B20" i="27"/>
  <c r="B22" i="27" l="1"/>
  <c r="B21" i="27"/>
  <c r="B12" i="27"/>
  <c r="B8" i="27"/>
  <c r="D7" i="25"/>
  <c r="C32" i="19" l="1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4" i="19"/>
  <c r="B8" i="19"/>
  <c r="D38" i="18"/>
  <c r="C38" i="18"/>
  <c r="B38" i="18"/>
  <c r="D37" i="18"/>
  <c r="C37" i="18"/>
  <c r="B37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E29" i="18"/>
  <c r="D29" i="18"/>
  <c r="C29" i="18"/>
  <c r="B29" i="18"/>
  <c r="D28" i="18"/>
  <c r="C28" i="18"/>
  <c r="B28" i="18"/>
  <c r="D27" i="18"/>
  <c r="C27" i="18"/>
  <c r="B27" i="18"/>
  <c r="C6" i="18"/>
  <c r="D6" i="18"/>
  <c r="C7" i="18"/>
  <c r="D7" i="18"/>
  <c r="C8" i="18"/>
  <c r="D8" i="18"/>
  <c r="E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C16" i="18"/>
  <c r="D16" i="18"/>
  <c r="C17" i="18"/>
  <c r="D17" i="18"/>
  <c r="B7" i="18"/>
  <c r="B8" i="18"/>
  <c r="B9" i="18"/>
  <c r="B10" i="18"/>
  <c r="B11" i="18"/>
  <c r="B12" i="18"/>
  <c r="B13" i="18"/>
  <c r="B14" i="18"/>
  <c r="B15" i="18"/>
  <c r="B16" i="18"/>
  <c r="B17" i="18"/>
  <c r="B6" i="18"/>
  <c r="E21" i="18"/>
  <c r="D21" i="18"/>
  <c r="C21" i="18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E22" i="17"/>
  <c r="C22" i="17"/>
  <c r="B22" i="17"/>
  <c r="C6" i="17"/>
  <c r="E6" i="17"/>
  <c r="C7" i="17"/>
  <c r="D7" i="17"/>
  <c r="C8" i="17"/>
  <c r="D8" i="17"/>
  <c r="C9" i="17"/>
  <c r="D9" i="17"/>
  <c r="C10" i="17"/>
  <c r="D10" i="17"/>
  <c r="C11" i="17"/>
  <c r="D11" i="17"/>
  <c r="C12" i="17"/>
  <c r="D12" i="17"/>
  <c r="B7" i="17"/>
  <c r="B8" i="17"/>
  <c r="B9" i="17"/>
  <c r="B10" i="17"/>
  <c r="B11" i="17"/>
  <c r="B12" i="17"/>
  <c r="B6" i="17"/>
  <c r="E16" i="17"/>
  <c r="D16" i="17"/>
  <c r="C16" i="17"/>
  <c r="B16" i="17"/>
  <c r="D28" i="16"/>
  <c r="C28" i="16"/>
  <c r="B28" i="16"/>
  <c r="D27" i="16"/>
  <c r="C27" i="16"/>
  <c r="B27" i="16"/>
  <c r="C26" i="16"/>
  <c r="B26" i="16"/>
  <c r="E25" i="16"/>
  <c r="C25" i="16"/>
  <c r="B25" i="16"/>
  <c r="C24" i="16"/>
  <c r="B24" i="16"/>
  <c r="D23" i="16"/>
  <c r="C23" i="16"/>
  <c r="B23" i="16"/>
  <c r="D22" i="16"/>
  <c r="C22" i="16"/>
  <c r="B22" i="16"/>
  <c r="C6" i="16"/>
  <c r="C7" i="16"/>
  <c r="D7" i="16"/>
  <c r="C8" i="16"/>
  <c r="C9" i="16"/>
  <c r="E9" i="16"/>
  <c r="C10" i="16"/>
  <c r="C11" i="16"/>
  <c r="D11" i="16"/>
  <c r="C12" i="16"/>
  <c r="D12" i="16"/>
  <c r="B7" i="16"/>
  <c r="B8" i="16"/>
  <c r="B9" i="16"/>
  <c r="B10" i="16"/>
  <c r="B11" i="16"/>
  <c r="B12" i="16"/>
  <c r="B6" i="16"/>
  <c r="E16" i="16"/>
  <c r="D16" i="16"/>
  <c r="C16" i="16"/>
  <c r="B16" i="16"/>
  <c r="D20" i="15"/>
  <c r="C20" i="15"/>
  <c r="B20" i="15"/>
  <c r="E19" i="15"/>
  <c r="D19" i="15"/>
  <c r="C19" i="15"/>
  <c r="B19" i="15"/>
  <c r="D18" i="15"/>
  <c r="C18" i="15"/>
  <c r="B18" i="15"/>
  <c r="C6" i="15"/>
  <c r="D6" i="15"/>
  <c r="C7" i="15"/>
  <c r="E7" i="15"/>
  <c r="C8" i="15"/>
  <c r="D8" i="15"/>
  <c r="B7" i="15"/>
  <c r="B8" i="15"/>
  <c r="B6" i="15"/>
  <c r="E12" i="15"/>
  <c r="D12" i="15"/>
  <c r="C12" i="15"/>
  <c r="B12" i="15"/>
  <c r="E28" i="14"/>
  <c r="C28" i="14"/>
  <c r="B28" i="14"/>
  <c r="E27" i="14"/>
  <c r="D27" i="14"/>
  <c r="C27" i="14"/>
  <c r="B27" i="14"/>
  <c r="E26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E22" i="14"/>
  <c r="D22" i="14"/>
  <c r="C22" i="14"/>
  <c r="B22" i="14"/>
  <c r="C6" i="14"/>
  <c r="D6" i="14"/>
  <c r="E6" i="14"/>
  <c r="C7" i="14"/>
  <c r="D7" i="14"/>
  <c r="C8" i="14"/>
  <c r="D8" i="14"/>
  <c r="C9" i="14"/>
  <c r="D9" i="14"/>
  <c r="C10" i="14"/>
  <c r="D10" i="14"/>
  <c r="E10" i="14"/>
  <c r="C11" i="14"/>
  <c r="D11" i="14"/>
  <c r="E11" i="14"/>
  <c r="C12" i="14"/>
  <c r="E12" i="14"/>
  <c r="B7" i="14"/>
  <c r="B8" i="14"/>
  <c r="B9" i="14"/>
  <c r="B10" i="14"/>
  <c r="B11" i="14"/>
  <c r="B12" i="14"/>
  <c r="B6" i="14"/>
  <c r="E16" i="14"/>
  <c r="D16" i="14"/>
  <c r="C16" i="14"/>
  <c r="B16" i="14"/>
  <c r="D22" i="13"/>
  <c r="C22" i="13"/>
  <c r="B22" i="13"/>
  <c r="E21" i="13"/>
  <c r="C21" i="13"/>
  <c r="B21" i="13"/>
  <c r="D20" i="13"/>
  <c r="C20" i="13"/>
  <c r="B20" i="13"/>
  <c r="D19" i="13"/>
  <c r="C19" i="13"/>
  <c r="B19" i="13"/>
  <c r="C6" i="13"/>
  <c r="D6" i="13"/>
  <c r="C7" i="13"/>
  <c r="D7" i="13"/>
  <c r="C8" i="13"/>
  <c r="E8" i="13"/>
  <c r="C9" i="13"/>
  <c r="D9" i="13"/>
  <c r="B7" i="13"/>
  <c r="B8" i="13"/>
  <c r="B9" i="13"/>
  <c r="B6" i="13"/>
  <c r="E13" i="13"/>
  <c r="D13" i="13"/>
  <c r="C13" i="13"/>
  <c r="B13" i="13"/>
  <c r="D24" i="12"/>
  <c r="C24" i="12"/>
  <c r="B24" i="12"/>
  <c r="D23" i="12"/>
  <c r="C23" i="12"/>
  <c r="B23" i="12"/>
  <c r="D22" i="12"/>
  <c r="C22" i="12"/>
  <c r="B22" i="12"/>
  <c r="D21" i="12"/>
  <c r="C21" i="12"/>
  <c r="B21" i="12"/>
  <c r="E20" i="12"/>
  <c r="C20" i="12"/>
  <c r="B20" i="12"/>
  <c r="E6" i="12"/>
  <c r="D7" i="12"/>
  <c r="D8" i="12"/>
  <c r="D9" i="12"/>
  <c r="D10" i="12"/>
  <c r="C7" i="12"/>
  <c r="C8" i="12"/>
  <c r="C9" i="12"/>
  <c r="C10" i="12"/>
  <c r="C6" i="12"/>
  <c r="B7" i="12"/>
  <c r="B8" i="12"/>
  <c r="B9" i="12"/>
  <c r="B10" i="12"/>
  <c r="B6" i="12"/>
  <c r="E14" i="12"/>
  <c r="D14" i="12"/>
  <c r="C14" i="12"/>
  <c r="B14" i="12"/>
  <c r="D22" i="11"/>
  <c r="C22" i="11"/>
  <c r="B22" i="11"/>
  <c r="D21" i="11"/>
  <c r="C21" i="11"/>
  <c r="B21" i="11"/>
  <c r="E20" i="11"/>
  <c r="C20" i="11"/>
  <c r="B20" i="11"/>
  <c r="D19" i="11"/>
  <c r="C19" i="11"/>
  <c r="B19" i="11"/>
  <c r="E7" i="11"/>
  <c r="D8" i="11"/>
  <c r="D9" i="11"/>
  <c r="D6" i="11"/>
  <c r="C7" i="11"/>
  <c r="C8" i="11"/>
  <c r="C9" i="11"/>
  <c r="C6" i="11"/>
  <c r="B7" i="11"/>
  <c r="B8" i="11"/>
  <c r="B9" i="11"/>
  <c r="B6" i="11"/>
  <c r="E13" i="11"/>
  <c r="D13" i="11"/>
  <c r="C13" i="11"/>
  <c r="B13" i="11"/>
  <c r="D24" i="10"/>
  <c r="C24" i="10"/>
  <c r="B24" i="10"/>
  <c r="D23" i="10"/>
  <c r="C23" i="10"/>
  <c r="B23" i="10"/>
  <c r="D22" i="10"/>
  <c r="C22" i="10"/>
  <c r="B22" i="10"/>
  <c r="E21" i="10"/>
  <c r="C21" i="10"/>
  <c r="B21" i="10"/>
  <c r="D20" i="10"/>
  <c r="C20" i="10"/>
  <c r="B20" i="10"/>
  <c r="E7" i="10"/>
  <c r="D8" i="10"/>
  <c r="D9" i="10"/>
  <c r="D10" i="10"/>
  <c r="D6" i="10"/>
  <c r="C7" i="10"/>
  <c r="C8" i="10"/>
  <c r="C9" i="10"/>
  <c r="C10" i="10"/>
  <c r="C6" i="10"/>
  <c r="B7" i="10"/>
  <c r="B8" i="10"/>
  <c r="B9" i="10"/>
  <c r="B10" i="10"/>
  <c r="B6" i="10"/>
  <c r="E14" i="10"/>
  <c r="D14" i="10"/>
  <c r="E16" i="9"/>
  <c r="C14" i="10"/>
  <c r="B14" i="10"/>
  <c r="B48" i="18" l="1"/>
  <c r="B64" i="18"/>
  <c r="B67" i="18"/>
  <c r="B51" i="18"/>
  <c r="B70" i="18"/>
  <c r="B54" i="18"/>
  <c r="B66" i="18"/>
  <c r="B50" i="18"/>
  <c r="B62" i="18"/>
  <c r="B46" i="18"/>
  <c r="B68" i="18"/>
  <c r="B52" i="18"/>
  <c r="B60" i="18"/>
  <c r="B44" i="18"/>
  <c r="B59" i="18"/>
  <c r="B43" i="18"/>
  <c r="B63" i="18"/>
  <c r="B47" i="18"/>
  <c r="B69" i="18"/>
  <c r="B53" i="18"/>
  <c r="B49" i="18"/>
  <c r="B65" i="18"/>
  <c r="B61" i="18"/>
  <c r="B45" i="18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E23" i="9"/>
  <c r="D22" i="9"/>
  <c r="C22" i="9"/>
  <c r="B22" i="9"/>
  <c r="E7" i="9"/>
  <c r="D8" i="9"/>
  <c r="D9" i="9"/>
  <c r="D10" i="9"/>
  <c r="D11" i="9"/>
  <c r="D12" i="9"/>
  <c r="D6" i="9"/>
  <c r="C8" i="9"/>
  <c r="C9" i="9"/>
  <c r="C10" i="9"/>
  <c r="C11" i="9"/>
  <c r="C12" i="9"/>
  <c r="C6" i="9"/>
  <c r="B8" i="9"/>
  <c r="B9" i="9"/>
  <c r="B10" i="9"/>
  <c r="B11" i="9"/>
  <c r="B12" i="9"/>
  <c r="B6" i="9"/>
  <c r="D16" i="9"/>
  <c r="C16" i="9"/>
  <c r="B16" i="9"/>
  <c r="D24" i="8"/>
  <c r="C24" i="8"/>
  <c r="B24" i="8"/>
  <c r="D23" i="8"/>
  <c r="C23" i="8"/>
  <c r="B23" i="8"/>
  <c r="D22" i="8"/>
  <c r="C22" i="8"/>
  <c r="B22" i="8"/>
  <c r="E21" i="8"/>
  <c r="D21" i="8"/>
  <c r="C21" i="8"/>
  <c r="B21" i="8"/>
  <c r="D20" i="8"/>
  <c r="C20" i="8"/>
  <c r="B20" i="8"/>
  <c r="E7" i="8"/>
  <c r="D7" i="8"/>
  <c r="D8" i="8"/>
  <c r="D9" i="8"/>
  <c r="D10" i="8"/>
  <c r="D6" i="8"/>
  <c r="C7" i="8"/>
  <c r="C8" i="8"/>
  <c r="C9" i="8"/>
  <c r="C10" i="8"/>
  <c r="C6" i="8"/>
  <c r="B7" i="8"/>
  <c r="B8" i="8"/>
  <c r="B9" i="8"/>
  <c r="B10" i="8"/>
  <c r="B6" i="8"/>
  <c r="E14" i="8"/>
  <c r="D14" i="8"/>
  <c r="C14" i="8"/>
  <c r="B14" i="8"/>
  <c r="E26" i="7"/>
  <c r="C26" i="7"/>
  <c r="B26" i="7"/>
  <c r="E25" i="7"/>
  <c r="D25" i="7"/>
  <c r="C25" i="7"/>
  <c r="B25" i="7"/>
  <c r="D24" i="7"/>
  <c r="C24" i="7"/>
  <c r="B24" i="7"/>
  <c r="E23" i="7"/>
  <c r="D23" i="7"/>
  <c r="C23" i="7"/>
  <c r="B23" i="7"/>
  <c r="E22" i="7"/>
  <c r="D22" i="7"/>
  <c r="C22" i="7"/>
  <c r="B22" i="7"/>
  <c r="D21" i="7"/>
  <c r="C21" i="7"/>
  <c r="B21" i="7"/>
  <c r="E8" i="7"/>
  <c r="E10" i="7"/>
  <c r="E11" i="7"/>
  <c r="E7" i="7"/>
  <c r="D8" i="7"/>
  <c r="D7" i="7"/>
  <c r="D6" i="7"/>
  <c r="D9" i="7"/>
  <c r="C11" i="7"/>
  <c r="C7" i="7"/>
  <c r="C8" i="7"/>
  <c r="C9" i="7"/>
  <c r="C10" i="7"/>
  <c r="C6" i="7"/>
  <c r="E15" i="7"/>
  <c r="D15" i="7"/>
  <c r="C15" i="7"/>
  <c r="B15" i="7"/>
  <c r="B10" i="7" s="1"/>
  <c r="E22" i="3"/>
  <c r="D22" i="3"/>
  <c r="C22" i="3"/>
  <c r="B22" i="3"/>
  <c r="D21" i="3"/>
  <c r="C21" i="3"/>
  <c r="B21" i="3"/>
  <c r="D20" i="3"/>
  <c r="C20" i="3"/>
  <c r="B20" i="3"/>
  <c r="D19" i="3"/>
  <c r="C19" i="3"/>
  <c r="B19" i="3"/>
  <c r="C9" i="3"/>
  <c r="D9" i="3"/>
  <c r="E9" i="3"/>
  <c r="B9" i="3"/>
  <c r="C8" i="3"/>
  <c r="D8" i="3"/>
  <c r="B8" i="3"/>
  <c r="C7" i="3"/>
  <c r="D7" i="3"/>
  <c r="B7" i="3"/>
  <c r="D6" i="3"/>
  <c r="C6" i="3"/>
  <c r="B6" i="3"/>
  <c r="E13" i="3"/>
  <c r="D13" i="3"/>
  <c r="C13" i="3"/>
  <c r="B13" i="3"/>
  <c r="B6" i="7" l="1"/>
  <c r="B11" i="7"/>
  <c r="B7" i="7"/>
  <c r="B9" i="7"/>
  <c r="B8" i="7"/>
</calcChain>
</file>

<file path=xl/sharedStrings.xml><?xml version="1.0" encoding="utf-8"?>
<sst xmlns="http://schemas.openxmlformats.org/spreadsheetml/2006/main" count="2922" uniqueCount="237">
  <si>
    <t>ČR celkem</t>
  </si>
  <si>
    <t>maxČZ bytu</t>
  </si>
  <si>
    <t>maxČZ domu</t>
  </si>
  <si>
    <t>maxČZ domu+pozemku</t>
  </si>
  <si>
    <t>minČZ bytu</t>
  </si>
  <si>
    <t>minČZ domu</t>
  </si>
  <si>
    <t>minČZ domu+pozemku</t>
  </si>
  <si>
    <t>Kraj</t>
  </si>
  <si>
    <t>Okres</t>
  </si>
  <si>
    <t>Hodnota</t>
  </si>
  <si>
    <t>Velikost obcí</t>
  </si>
  <si>
    <t>do 1999</t>
  </si>
  <si>
    <t>2000-9999</t>
  </si>
  <si>
    <t>10000-49999</t>
  </si>
  <si>
    <t>50000 a více</t>
  </si>
  <si>
    <t>Středočeský</t>
  </si>
  <si>
    <t>Ø velikost bytu</t>
  </si>
  <si>
    <t>Ø velikost domu</t>
  </si>
  <si>
    <t>Benešov</t>
  </si>
  <si>
    <t>ČZ bytu</t>
  </si>
  <si>
    <t>-</t>
  </si>
  <si>
    <t>ČZ domu</t>
  </si>
  <si>
    <t>ČZ domu+pozemku</t>
  </si>
  <si>
    <t>Beroun</t>
  </si>
  <si>
    <t>Kladno</t>
  </si>
  <si>
    <t>Kolín</t>
  </si>
  <si>
    <t>Kutná Hora</t>
  </si>
  <si>
    <t>Mělník</t>
  </si>
  <si>
    <t>i. d.</t>
  </si>
  <si>
    <t>Mladá Boleslav</t>
  </si>
  <si>
    <t>Nymburk</t>
  </si>
  <si>
    <t>Praha-východ</t>
  </si>
  <si>
    <t>Praha-západ</t>
  </si>
  <si>
    <t>Příbram</t>
  </si>
  <si>
    <t>Rakovník</t>
  </si>
  <si>
    <t>Jihočeský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</si>
  <si>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</si>
  <si>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</si>
  <si>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</si>
  <si>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</si>
  <si>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</si>
  <si>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</si>
  <si>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</si>
  <si>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</si>
  <si>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</si>
  <si>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</si>
  <si>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</si>
  <si>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</si>
  <si>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</si>
  <si>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</si>
  <si>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</si>
  <si>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Karlovarský</t>
  </si>
  <si>
    <t>Cheb</t>
  </si>
  <si>
    <t>Karlovy Vary</t>
  </si>
  <si>
    <t>i.d.</t>
  </si>
  <si>
    <t>Sokolov</t>
  </si>
  <si>
    <t>Ústecký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</si>
  <si>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</si>
  <si>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</si>
  <si>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</si>
  <si>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</si>
  <si>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</si>
  <si>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</si>
  <si>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</si>
  <si>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</t>
  </si>
  <si>
    <t>Česká Lípa</t>
  </si>
  <si>
    <t>Jablonec nad Nisou</t>
  </si>
  <si>
    <t>Liberec</t>
  </si>
  <si>
    <t>Semily</t>
  </si>
  <si>
    <t>Královéhradecký</t>
  </si>
  <si>
    <t>Hradec Králové</t>
  </si>
  <si>
    <t>Jičín</t>
  </si>
  <si>
    <t>Náchod</t>
  </si>
  <si>
    <t>Rychnov nad Kněžnou</t>
  </si>
  <si>
    <t>Trutnov</t>
  </si>
  <si>
    <t>Pardubický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</si>
  <si>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</si>
  <si>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</si>
  <si>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</si>
  <si>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</si>
  <si>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</si>
  <si>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</si>
  <si>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</si>
  <si>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</si>
  <si>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</si>
  <si>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</si>
  <si>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</si>
  <si>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</si>
  <si>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</si>
  <si>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</si>
  <si>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</si>
  <si>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</si>
  <si>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</si>
  <si>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</si>
  <si>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</t>
  </si>
  <si>
    <t>Jeseník</t>
  </si>
  <si>
    <t>Olomouc</t>
  </si>
  <si>
    <t>Prostějov</t>
  </si>
  <si>
    <t>Přerov</t>
  </si>
  <si>
    <t>Šumperk</t>
  </si>
  <si>
    <t>Zlínský</t>
  </si>
  <si>
    <t>Kroměříž</t>
  </si>
  <si>
    <t>Uherské Hradiště</t>
  </si>
  <si>
    <t>Vsetín</t>
  </si>
  <si>
    <t>Zlín</t>
  </si>
  <si>
    <t>Moravskoslezský</t>
  </si>
  <si>
    <t>Bruntál</t>
  </si>
  <si>
    <t>Frýdek-Místek</t>
  </si>
  <si>
    <t>Karviná</t>
  </si>
  <si>
    <t>Nový Jičín</t>
  </si>
  <si>
    <t>Opava</t>
  </si>
  <si>
    <t>Ostrava-město</t>
  </si>
  <si>
    <t>Hl. m. Praha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</si>
  <si>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</si>
  <si>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</si>
  <si>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</si>
  <si>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</si>
  <si>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</si>
  <si>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</si>
  <si>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</si>
  <si>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</si>
  <si>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</si>
  <si>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</si>
  <si>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</si>
  <si>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</si>
  <si>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</si>
  <si>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</si>
  <si>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</si>
  <si>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</si>
  <si>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</si>
  <si>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</si>
  <si>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</si>
  <si>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</si>
  <si>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</si>
  <si>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okres</t>
  </si>
  <si>
    <t xml:space="preserve">do 1999 </t>
  </si>
  <si>
    <t xml:space="preserve">2000 - 9999 </t>
  </si>
  <si>
    <t xml:space="preserve">10000 - 49999 </t>
  </si>
  <si>
    <t>50000
a více</t>
  </si>
  <si>
    <t>do 1 999 obyv.</t>
  </si>
  <si>
    <t>2 000 - 9 999 obyv.</t>
  </si>
  <si>
    <t>10 000 - 49 999 obyv.</t>
  </si>
  <si>
    <t>50 000 obyv. a více</t>
  </si>
  <si>
    <t>x</t>
  </si>
  <si>
    <t>Název kraje</t>
  </si>
  <si>
    <t>Počet převodů</t>
  </si>
  <si>
    <t>Kupní cena</t>
  </si>
  <si>
    <t>Odhadní cena</t>
  </si>
  <si>
    <t>Hlavní město Praha</t>
  </si>
  <si>
    <t>Celkem Středočeský</t>
  </si>
  <si>
    <t>Celkem Jihočeský</t>
  </si>
  <si>
    <t>Celkem Plzeňský</t>
  </si>
  <si>
    <t>Celkem Karlovarský</t>
  </si>
  <si>
    <t>Celkem Ústecký</t>
  </si>
  <si>
    <t>Celkem Liberecký</t>
  </si>
  <si>
    <t>Celkem Královéhradecký</t>
  </si>
  <si>
    <t>Celkem Pardubický</t>
  </si>
  <si>
    <t>Celkem Vysočina</t>
  </si>
  <si>
    <t>Celkem Jihomoravský</t>
  </si>
  <si>
    <t>Celkem Olomoucký</t>
  </si>
  <si>
    <t>Celkem Zlínský</t>
  </si>
  <si>
    <t>Celkem Moravskoslezský</t>
  </si>
  <si>
    <t>Celkem ČR</t>
  </si>
  <si>
    <t>Název okresu</t>
  </si>
  <si>
    <t>Období 2016 - 2018</t>
  </si>
  <si>
    <t xml:space="preserve">Období </t>
  </si>
  <si>
    <t>Rok
2016</t>
  </si>
  <si>
    <t>VELIKOST OBCÍ (obyvatelé)</t>
  </si>
  <si>
    <t>PÁSMO OPOTŘEBENÍ (%)</t>
  </si>
  <si>
    <t xml:space="preserve"> Vysočina</t>
  </si>
  <si>
    <t>Celkem  Vysočina</t>
  </si>
  <si>
    <r>
      <t>Prům.vel. RD v m</t>
    </r>
    <r>
      <rPr>
        <b/>
        <vertAlign val="superscript"/>
        <sz val="8"/>
        <rFont val="Arial"/>
        <family val="2"/>
      </rPr>
      <t>3</t>
    </r>
  </si>
  <si>
    <t>Rok 
2017</t>
  </si>
  <si>
    <t>Rok 
2018</t>
  </si>
  <si>
    <t>0 - 10</t>
  </si>
  <si>
    <t>10 - 50</t>
  </si>
  <si>
    <t>50 - 75</t>
  </si>
  <si>
    <t>75 - 100</t>
  </si>
  <si>
    <t>vážený průměr velikostí RD</t>
  </si>
  <si>
    <t>Pozemek</t>
  </si>
  <si>
    <t>Prům.vel. SP v m2</t>
  </si>
  <si>
    <t>Prh</t>
  </si>
  <si>
    <t>Praha10</t>
  </si>
  <si>
    <t>Praha11</t>
  </si>
  <si>
    <t>Praha12</t>
  </si>
  <si>
    <t>Praha13</t>
  </si>
  <si>
    <t>Praha14</t>
  </si>
  <si>
    <t>Praha15</t>
  </si>
  <si>
    <t>Praha16</t>
  </si>
  <si>
    <t>Praha17</t>
  </si>
  <si>
    <t>Praha18</t>
  </si>
  <si>
    <t>Praha19</t>
  </si>
  <si>
    <t>Praha20</t>
  </si>
  <si>
    <t>Praha21</t>
  </si>
  <si>
    <t>Vážený průměr velikostí RD</t>
  </si>
  <si>
    <t>Praha celkově</t>
  </si>
  <si>
    <t>Praha</t>
  </si>
  <si>
    <t>Kategorie obce (počet obyvatel)</t>
  </si>
  <si>
    <t>Rodinné domy</t>
  </si>
  <si>
    <t>Výpočet</t>
  </si>
  <si>
    <t>Zaokrouhlení</t>
  </si>
  <si>
    <t>Zlínský kraj</t>
  </si>
  <si>
    <t>Zokrouhlení</t>
  </si>
  <si>
    <t>Moravskoslezský kraj</t>
  </si>
  <si>
    <t>Olomoucký kraj</t>
  </si>
  <si>
    <t>Jihomoravský kraj</t>
  </si>
  <si>
    <t>Kraj Vysočina</t>
  </si>
  <si>
    <t>Pardubický kraj</t>
  </si>
  <si>
    <t>Královehradecký kraj</t>
  </si>
  <si>
    <t>Liberecký kraj</t>
  </si>
  <si>
    <t>Ústecký kraj</t>
  </si>
  <si>
    <t>Karlovarský kraj</t>
  </si>
  <si>
    <t>Plzeňský kraj</t>
  </si>
  <si>
    <t>Jihočeský kraj</t>
  </si>
  <si>
    <t>Středočeský kraj</t>
  </si>
  <si>
    <t>Rodinný dům:</t>
  </si>
  <si>
    <t>Výpočet koeficientu</t>
  </si>
  <si>
    <t>Období</t>
  </si>
  <si>
    <t>3q/2019</t>
  </si>
  <si>
    <t>4q/2018</t>
  </si>
  <si>
    <t>4q/2017</t>
  </si>
  <si>
    <t>4q/2016</t>
  </si>
  <si>
    <t>Koeficient celkem:</t>
  </si>
  <si>
    <t>Česká republika</t>
  </si>
  <si>
    <t>Celá ČR</t>
  </si>
  <si>
    <t>ČR</t>
  </si>
  <si>
    <t>Celkově (RD a pozemek)</t>
  </si>
  <si>
    <t>Celkově (RD bez pozemku)</t>
  </si>
  <si>
    <t>Praha 1 - 21</t>
  </si>
  <si>
    <t>ČR max</t>
  </si>
  <si>
    <t>ČR min</t>
  </si>
  <si>
    <t>Chráněná obydlí</t>
  </si>
  <si>
    <t>výpočet podle nařízení vlády č. 189/2019 Sb., o způsobu určení hodnoty obydlí, které dlužník není povinen vydat ke zpeněžení</t>
  </si>
  <si>
    <t>Použité zkratky podle metodiky ČSÚ</t>
  </si>
  <si>
    <t>individuální a důvěrné statistické údaje</t>
  </si>
  <si>
    <t>naplnění je logicky možné, ale v době konečného zpracování tabulky nebyl údaj znám, případně byl nespolehlivý</t>
  </si>
  <si>
    <t>Domy a pozemky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</si>
</sst>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27" x14ac:knownFonts="1">
    <font>
      <sz val="11"/>
      <color theme="1"/>
      <name val="Arial CE"/>
      <family val="2"/>
      <charset val="238"/>
      <scheme val="minor"/>
    </font>
    <font>
      <sz val="11"/>
      <name val="Arial CE"/>
      <family val="1"/>
      <charset val="238"/>
      <scheme val="major"/>
    </font>
    <font>
      <b/>
      <sz val="11"/>
      <name val="Arial CE"/>
      <family val="1"/>
      <charset val="238"/>
      <scheme val="major"/>
    </font>
    <font>
      <sz val="11"/>
      <color theme="0" tint="-0.499984740745262"/>
      <name val="Arial CE"/>
      <family val="1"/>
      <charset val="238"/>
      <scheme val="major"/>
    </font>
    <font>
      <sz val="11"/>
      <color theme="1"/>
      <name val="Arial CE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charset val="238"/>
    </font>
    <font>
      <sz val="10"/>
      <color theme="1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 CE"/>
      <family val="2"/>
      <charset val="238"/>
      <scheme val="minor"/>
    </font>
    <font>
      <sz val="9"/>
      <name val="Arial CE"/>
      <family val="2"/>
      <charset val="238"/>
    </font>
    <font>
      <b/>
      <sz val="9"/>
      <color theme="1"/>
      <name val="Arial CE"/>
      <charset val="238"/>
      <scheme val="minor"/>
    </font>
    <font>
      <b/>
      <sz val="11"/>
      <color theme="1"/>
      <name val="Arial CE"/>
      <charset val="238"/>
      <scheme val="minor"/>
    </font>
    <font>
      <b/>
      <sz val="9"/>
      <color indexed="8"/>
      <name val="Arial CE"/>
      <charset val="238"/>
      <scheme val="minor"/>
    </font>
    <font>
      <b/>
      <sz val="11"/>
      <color indexed="8"/>
      <name val="Arial CE"/>
      <charset val="238"/>
      <scheme val="minor"/>
    </font>
    <font>
      <b/>
      <sz val="10"/>
      <name val="Arial CE"/>
      <charset val="238"/>
    </font>
    <font>
      <b/>
      <sz val="9"/>
      <color theme="1"/>
      <name val="Arial CE"/>
      <family val="2"/>
      <charset val="238"/>
      <scheme val="minor"/>
    </font>
    <font>
      <b/>
      <sz val="20"/>
      <color theme="1"/>
      <name val="Arial CE"/>
      <charset val="238"/>
      <scheme val="minor"/>
    </font>
    <font>
      <sz val="14"/>
      <color theme="1"/>
      <name val="Arial CE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medium">
        <color indexed="8"/>
      </bottom>
      <diagonal/>
    </border>
    <border>
      <left style="thin">
        <color indexed="65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5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5"/>
      </left>
      <right/>
      <top/>
      <bottom style="thin">
        <color indexed="8"/>
      </bottom>
      <diagonal/>
    </border>
    <border>
      <left style="thin">
        <color indexed="65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7" fillId="0" borderId="0"/>
  </cellStyleXfs>
  <cellXfs count="5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3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3" fontId="1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18" xfId="0" applyFont="1" applyFill="1" applyBorder="1"/>
    <xf numFmtId="0" fontId="1" fillId="2" borderId="20" xfId="0" applyFont="1" applyFill="1" applyBorder="1"/>
    <xf numFmtId="0" fontId="1" fillId="2" borderId="17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2" fillId="0" borderId="22" xfId="0" applyFont="1" applyBorder="1"/>
    <xf numFmtId="0" fontId="3" fillId="0" borderId="6" xfId="0" applyFont="1" applyBorder="1"/>
    <xf numFmtId="3" fontId="3" fillId="0" borderId="6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2" fillId="0" borderId="6" xfId="0" applyFont="1" applyBorder="1"/>
    <xf numFmtId="0" fontId="3" fillId="0" borderId="11" xfId="0" applyFont="1" applyBorder="1"/>
    <xf numFmtId="3" fontId="3" fillId="0" borderId="1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0" borderId="27" xfId="0" applyFont="1" applyBorder="1"/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2" fillId="0" borderId="31" xfId="0" applyFont="1" applyBorder="1" applyAlignment="1">
      <alignment vertical="top"/>
    </xf>
    <xf numFmtId="0" fontId="3" fillId="0" borderId="32" xfId="0" applyFont="1" applyBorder="1"/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2" fillId="0" borderId="6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" fillId="0" borderId="35" xfId="0" applyFont="1" applyBorder="1"/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165" fontId="0" fillId="0" borderId="0" xfId="1" applyNumberFormat="1" applyFont="1"/>
    <xf numFmtId="0" fontId="5" fillId="0" borderId="0" xfId="2" applyFont="1"/>
    <xf numFmtId="49" fontId="8" fillId="0" borderId="59" xfId="2" applyNumberFormat="1" applyFont="1" applyBorder="1"/>
    <xf numFmtId="49" fontId="8" fillId="0" borderId="64" xfId="2" applyNumberFormat="1" applyFont="1" applyBorder="1"/>
    <xf numFmtId="0" fontId="5" fillId="0" borderId="0" xfId="2" applyFont="1" applyAlignment="1">
      <alignment horizontal="right"/>
    </xf>
    <xf numFmtId="0" fontId="9" fillId="0" borderId="43" xfId="2" applyFont="1" applyFill="1" applyBorder="1" applyAlignment="1">
      <alignment vertical="center"/>
    </xf>
    <xf numFmtId="49" fontId="9" fillId="0" borderId="44" xfId="2" applyNumberFormat="1" applyFont="1" applyFill="1" applyBorder="1" applyAlignment="1">
      <alignment horizontal="left" vertical="center" wrapText="1"/>
    </xf>
    <xf numFmtId="0" fontId="12" fillId="0" borderId="43" xfId="2" applyFont="1" applyBorder="1"/>
    <xf numFmtId="0" fontId="12" fillId="0" borderId="39" xfId="2" applyFont="1" applyBorder="1"/>
    <xf numFmtId="0" fontId="12" fillId="0" borderId="65" xfId="2" applyFont="1" applyBorder="1"/>
    <xf numFmtId="0" fontId="12" fillId="0" borderId="66" xfId="2" applyFont="1" applyBorder="1"/>
    <xf numFmtId="0" fontId="13" fillId="0" borderId="44" xfId="2" applyFont="1" applyBorder="1" applyAlignment="1"/>
    <xf numFmtId="0" fontId="8" fillId="0" borderId="55" xfId="2" applyFont="1" applyBorder="1"/>
    <xf numFmtId="0" fontId="8" fillId="0" borderId="0" xfId="2" applyFont="1" applyBorder="1"/>
    <xf numFmtId="0" fontId="12" fillId="0" borderId="40" xfId="2" applyFont="1" applyBorder="1"/>
    <xf numFmtId="0" fontId="8" fillId="0" borderId="62" xfId="2" applyFont="1" applyBorder="1"/>
    <xf numFmtId="0" fontId="5" fillId="0" borderId="0" xfId="2" applyFont="1"/>
    <xf numFmtId="49" fontId="8" fillId="0" borderId="59" xfId="2" applyNumberFormat="1" applyFont="1" applyBorder="1"/>
    <xf numFmtId="0" fontId="8" fillId="0" borderId="38" xfId="2" applyFont="1" applyBorder="1"/>
    <xf numFmtId="49" fontId="8" fillId="0" borderId="64" xfId="2" applyNumberFormat="1" applyFont="1" applyBorder="1"/>
    <xf numFmtId="0" fontId="8" fillId="0" borderId="60" xfId="2" applyFont="1" applyBorder="1"/>
    <xf numFmtId="0" fontId="8" fillId="0" borderId="61" xfId="2" applyFont="1" applyBorder="1"/>
    <xf numFmtId="0" fontId="5" fillId="0" borderId="0" xfId="2" applyFont="1" applyAlignment="1">
      <alignment horizontal="right"/>
    </xf>
    <xf numFmtId="0" fontId="9" fillId="0" borderId="43" xfId="2" applyFont="1" applyFill="1" applyBorder="1" applyAlignment="1">
      <alignment vertical="center"/>
    </xf>
    <xf numFmtId="49" fontId="9" fillId="0" borderId="44" xfId="2" applyNumberFormat="1" applyFont="1" applyFill="1" applyBorder="1" applyAlignment="1">
      <alignment horizontal="left" vertical="center" wrapText="1"/>
    </xf>
    <xf numFmtId="0" fontId="12" fillId="0" borderId="43" xfId="2" applyFont="1" applyBorder="1"/>
    <xf numFmtId="0" fontId="12" fillId="0" borderId="39" xfId="2" applyFont="1" applyBorder="1"/>
    <xf numFmtId="0" fontId="12" fillId="0" borderId="41" xfId="2" applyFont="1" applyBorder="1"/>
    <xf numFmtId="0" fontId="12" fillId="0" borderId="65" xfId="2" applyFont="1" applyBorder="1"/>
    <xf numFmtId="0" fontId="12" fillId="0" borderId="66" xfId="2" applyFont="1" applyBorder="1"/>
    <xf numFmtId="0" fontId="13" fillId="0" borderId="44" xfId="2" applyFont="1" applyBorder="1" applyAlignment="1"/>
    <xf numFmtId="0" fontId="5" fillId="0" borderId="0" xfId="2" applyFont="1"/>
    <xf numFmtId="49" fontId="8" fillId="0" borderId="59" xfId="2" applyNumberFormat="1" applyFont="1" applyBorder="1"/>
    <xf numFmtId="0" fontId="8" fillId="0" borderId="38" xfId="2" applyFont="1" applyBorder="1"/>
    <xf numFmtId="49" fontId="8" fillId="0" borderId="64" xfId="2" applyNumberFormat="1" applyFont="1" applyBorder="1"/>
    <xf numFmtId="0" fontId="8" fillId="0" borderId="60" xfId="2" applyFont="1" applyBorder="1"/>
    <xf numFmtId="0" fontId="8" fillId="0" borderId="61" xfId="2" applyFont="1" applyBorder="1"/>
    <xf numFmtId="0" fontId="5" fillId="0" borderId="0" xfId="2" applyFont="1" applyAlignment="1">
      <alignment horizontal="right"/>
    </xf>
    <xf numFmtId="0" fontId="9" fillId="0" borderId="43" xfId="2" applyFont="1" applyFill="1" applyBorder="1" applyAlignment="1">
      <alignment vertical="center"/>
    </xf>
    <xf numFmtId="49" fontId="9" fillId="0" borderId="44" xfId="2" applyNumberFormat="1" applyFont="1" applyFill="1" applyBorder="1" applyAlignment="1">
      <alignment horizontal="left" vertical="center" wrapText="1"/>
    </xf>
    <xf numFmtId="0" fontId="12" fillId="0" borderId="43" xfId="2" applyFont="1" applyBorder="1"/>
    <xf numFmtId="0" fontId="12" fillId="0" borderId="39" xfId="2" applyFont="1" applyBorder="1"/>
    <xf numFmtId="0" fontId="12" fillId="0" borderId="41" xfId="2" applyFont="1" applyBorder="1"/>
    <xf numFmtId="0" fontId="12" fillId="0" borderId="65" xfId="2" applyFont="1" applyBorder="1"/>
    <xf numFmtId="0" fontId="12" fillId="0" borderId="66" xfId="2" applyFont="1" applyBorder="1"/>
    <xf numFmtId="0" fontId="13" fillId="0" borderId="44" xfId="2" applyFont="1" applyBorder="1" applyAlignment="1"/>
    <xf numFmtId="49" fontId="9" fillId="4" borderId="43" xfId="2" applyNumberFormat="1" applyFont="1" applyFill="1" applyBorder="1" applyAlignment="1">
      <alignment horizontal="right" vertical="center" wrapText="1"/>
    </xf>
    <xf numFmtId="3" fontId="12" fillId="4" borderId="46" xfId="2" applyNumberFormat="1" applyFont="1" applyFill="1" applyBorder="1"/>
    <xf numFmtId="3" fontId="8" fillId="4" borderId="49" xfId="2" applyNumberFormat="1" applyFont="1" applyFill="1" applyBorder="1"/>
    <xf numFmtId="3" fontId="8" fillId="4" borderId="68" xfId="2" applyNumberFormat="1" applyFont="1" applyFill="1" applyBorder="1"/>
    <xf numFmtId="3" fontId="12" fillId="4" borderId="53" xfId="2" applyNumberFormat="1" applyFont="1" applyFill="1" applyBorder="1"/>
    <xf numFmtId="3" fontId="8" fillId="4" borderId="67" xfId="2" applyNumberFormat="1" applyFont="1" applyFill="1" applyBorder="1"/>
    <xf numFmtId="3" fontId="8" fillId="4" borderId="68" xfId="2" applyNumberFormat="1" applyFont="1" applyFill="1" applyBorder="1" applyAlignment="1">
      <alignment horizontal="right"/>
    </xf>
    <xf numFmtId="3" fontId="10" fillId="4" borderId="53" xfId="2" applyNumberFormat="1" applyFont="1" applyFill="1" applyBorder="1"/>
    <xf numFmtId="3" fontId="10" fillId="4" borderId="54" xfId="2" applyNumberFormat="1" applyFont="1" applyFill="1" applyBorder="1"/>
    <xf numFmtId="3" fontId="12" fillId="4" borderId="43" xfId="2" applyNumberFormat="1" applyFont="1" applyFill="1" applyBorder="1"/>
    <xf numFmtId="3" fontId="8" fillId="4" borderId="59" xfId="2" applyNumberFormat="1" applyFont="1" applyFill="1" applyBorder="1"/>
    <xf numFmtId="3" fontId="8" fillId="4" borderId="37" xfId="2" applyNumberFormat="1" applyFont="1" applyFill="1" applyBorder="1"/>
    <xf numFmtId="3" fontId="12" fillId="4" borderId="39" xfId="2" applyNumberFormat="1" applyFont="1" applyFill="1" applyBorder="1"/>
    <xf numFmtId="3" fontId="8" fillId="4" borderId="37" xfId="2" applyNumberFormat="1" applyFont="1" applyFill="1" applyBorder="1" applyAlignment="1">
      <alignment horizontal="right"/>
    </xf>
    <xf numFmtId="1" fontId="5" fillId="0" borderId="0" xfId="2" applyNumberFormat="1" applyFont="1" applyBorder="1"/>
    <xf numFmtId="49" fontId="8" fillId="0" borderId="71" xfId="2" applyNumberFormat="1" applyFont="1" applyBorder="1"/>
    <xf numFmtId="0" fontId="8" fillId="0" borderId="71" xfId="2" applyFont="1" applyBorder="1"/>
    <xf numFmtId="0" fontId="8" fillId="0" borderId="68" xfId="2" applyFont="1" applyBorder="1"/>
    <xf numFmtId="49" fontId="8" fillId="0" borderId="68" xfId="2" applyNumberFormat="1" applyFont="1" applyBorder="1"/>
    <xf numFmtId="1" fontId="8" fillId="0" borderId="0" xfId="2" applyNumberFormat="1" applyFont="1" applyBorder="1"/>
    <xf numFmtId="1" fontId="8" fillId="0" borderId="37" xfId="2" applyNumberFormat="1" applyFont="1" applyBorder="1"/>
    <xf numFmtId="0" fontId="8" fillId="0" borderId="38" xfId="2" applyNumberFormat="1" applyFont="1" applyBorder="1"/>
    <xf numFmtId="1" fontId="5" fillId="0" borderId="55" xfId="2" applyNumberFormat="1" applyFont="1" applyBorder="1"/>
    <xf numFmtId="1" fontId="5" fillId="0" borderId="0" xfId="2" applyNumberFormat="1" applyFont="1"/>
    <xf numFmtId="0" fontId="8" fillId="0" borderId="49" xfId="2" applyFont="1" applyBorder="1"/>
    <xf numFmtId="1" fontId="5" fillId="0" borderId="38" xfId="2" applyNumberFormat="1" applyFont="1" applyBorder="1"/>
    <xf numFmtId="0" fontId="8" fillId="0" borderId="38" xfId="2" applyFont="1" applyBorder="1"/>
    <xf numFmtId="0" fontId="9" fillId="0" borderId="74" xfId="2" applyFont="1" applyBorder="1"/>
    <xf numFmtId="0" fontId="9" fillId="0" borderId="75" xfId="2" applyFont="1" applyBorder="1"/>
    <xf numFmtId="1" fontId="9" fillId="0" borderId="76" xfId="2" applyNumberFormat="1" applyFont="1" applyBorder="1"/>
    <xf numFmtId="1" fontId="9" fillId="0" borderId="77" xfId="2" applyNumberFormat="1" applyFont="1" applyBorder="1"/>
    <xf numFmtId="0" fontId="9" fillId="0" borderId="78" xfId="2" applyNumberFormat="1" applyFont="1" applyBorder="1"/>
    <xf numFmtId="1" fontId="10" fillId="0" borderId="77" xfId="2" applyNumberFormat="1" applyFont="1" applyBorder="1"/>
    <xf numFmtId="0" fontId="9" fillId="0" borderId="79" xfId="2" applyFont="1" applyBorder="1"/>
    <xf numFmtId="0" fontId="9" fillId="0" borderId="80" xfId="2" applyFont="1" applyBorder="1"/>
    <xf numFmtId="1" fontId="9" fillId="0" borderId="81" xfId="2" applyNumberFormat="1" applyFont="1" applyBorder="1"/>
    <xf numFmtId="1" fontId="9" fillId="0" borderId="82" xfId="2" applyNumberFormat="1" applyFont="1" applyBorder="1"/>
    <xf numFmtId="0" fontId="9" fillId="0" borderId="80" xfId="2" applyNumberFormat="1" applyFont="1" applyBorder="1"/>
    <xf numFmtId="1" fontId="10" fillId="0" borderId="82" xfId="2" applyNumberFormat="1" applyFont="1" applyBorder="1"/>
    <xf numFmtId="1" fontId="10" fillId="0" borderId="80" xfId="2" applyNumberFormat="1" applyFont="1" applyBorder="1"/>
    <xf numFmtId="49" fontId="10" fillId="0" borderId="62" xfId="2" applyNumberFormat="1" applyFont="1" applyBorder="1" applyAlignment="1">
      <alignment horizontal="right"/>
    </xf>
    <xf numFmtId="49" fontId="10" fillId="0" borderId="86" xfId="2" applyNumberFormat="1" applyFont="1" applyBorder="1" applyAlignment="1">
      <alignment horizontal="right"/>
    </xf>
    <xf numFmtId="49" fontId="10" fillId="0" borderId="87" xfId="2" applyNumberFormat="1" applyFont="1" applyBorder="1" applyAlignment="1">
      <alignment horizontal="right"/>
    </xf>
    <xf numFmtId="1" fontId="5" fillId="0" borderId="38" xfId="2" applyNumberFormat="1" applyFont="1" applyBorder="1" applyAlignment="1">
      <alignment horizontal="right"/>
    </xf>
    <xf numFmtId="1" fontId="5" fillId="0" borderId="60" xfId="2" applyNumberFormat="1" applyFont="1" applyBorder="1" applyAlignment="1">
      <alignment horizontal="right"/>
    </xf>
    <xf numFmtId="1" fontId="10" fillId="0" borderId="78" xfId="2" applyNumberFormat="1" applyFont="1" applyBorder="1" applyAlignment="1">
      <alignment horizontal="right"/>
    </xf>
    <xf numFmtId="1" fontId="5" fillId="0" borderId="0" xfId="2" applyNumberFormat="1" applyFont="1" applyBorder="1"/>
    <xf numFmtId="0" fontId="8" fillId="0" borderId="71" xfId="2" applyFont="1" applyBorder="1"/>
    <xf numFmtId="0" fontId="8" fillId="0" borderId="68" xfId="2" applyFont="1" applyBorder="1"/>
    <xf numFmtId="1" fontId="8" fillId="0" borderId="0" xfId="2" applyNumberFormat="1" applyFont="1" applyBorder="1"/>
    <xf numFmtId="1" fontId="8" fillId="0" borderId="50" xfId="2" applyNumberFormat="1" applyFont="1" applyBorder="1"/>
    <xf numFmtId="1" fontId="8" fillId="0" borderId="37" xfId="2" applyNumberFormat="1" applyFont="1" applyBorder="1"/>
    <xf numFmtId="0" fontId="8" fillId="0" borderId="38" xfId="2" applyNumberFormat="1" applyFont="1" applyBorder="1"/>
    <xf numFmtId="1" fontId="5" fillId="0" borderId="55" xfId="2" applyNumberFormat="1" applyFont="1" applyBorder="1"/>
    <xf numFmtId="1" fontId="5" fillId="0" borderId="0" xfId="2" applyNumberFormat="1" applyFont="1"/>
    <xf numFmtId="0" fontId="8" fillId="0" borderId="49" xfId="2" applyFont="1" applyBorder="1"/>
    <xf numFmtId="1" fontId="5" fillId="0" borderId="38" xfId="2" applyNumberFormat="1" applyFont="1" applyBorder="1"/>
    <xf numFmtId="1" fontId="5" fillId="0" borderId="60" xfId="2" applyNumberFormat="1" applyFont="1" applyBorder="1"/>
    <xf numFmtId="0" fontId="8" fillId="0" borderId="72" xfId="2" applyFont="1" applyBorder="1"/>
    <xf numFmtId="0" fontId="8" fillId="0" borderId="38" xfId="2" applyFont="1" applyBorder="1"/>
    <xf numFmtId="1" fontId="5" fillId="0" borderId="50" xfId="2" applyNumberFormat="1" applyFont="1" applyBorder="1"/>
    <xf numFmtId="0" fontId="9" fillId="0" borderId="79" xfId="2" applyFont="1" applyBorder="1"/>
    <xf numFmtId="0" fontId="9" fillId="0" borderId="80" xfId="2" applyFont="1" applyBorder="1"/>
    <xf numFmtId="1" fontId="9" fillId="0" borderId="81" xfId="2" applyNumberFormat="1" applyFont="1" applyBorder="1"/>
    <xf numFmtId="1" fontId="9" fillId="0" borderId="82" xfId="2" applyNumberFormat="1" applyFont="1" applyBorder="1"/>
    <xf numFmtId="0" fontId="9" fillId="0" borderId="80" xfId="2" applyNumberFormat="1" applyFont="1" applyBorder="1"/>
    <xf numFmtId="1" fontId="10" fillId="0" borderId="82" xfId="2" applyNumberFormat="1" applyFont="1" applyBorder="1"/>
    <xf numFmtId="1" fontId="10" fillId="0" borderId="80" xfId="2" applyNumberFormat="1" applyFont="1" applyBorder="1"/>
    <xf numFmtId="49" fontId="10" fillId="0" borderId="62" xfId="2" applyNumberFormat="1" applyFont="1" applyBorder="1" applyAlignment="1">
      <alignment horizontal="right"/>
    </xf>
    <xf numFmtId="49" fontId="10" fillId="0" borderId="86" xfId="2" applyNumberFormat="1" applyFont="1" applyBorder="1" applyAlignment="1">
      <alignment horizontal="right"/>
    </xf>
    <xf numFmtId="49" fontId="10" fillId="0" borderId="87" xfId="2" applyNumberFormat="1" applyFont="1" applyBorder="1" applyAlignment="1">
      <alignment horizontal="right"/>
    </xf>
    <xf numFmtId="1" fontId="5" fillId="0" borderId="0" xfId="2" applyNumberFormat="1" applyFont="1" applyBorder="1" applyAlignment="1">
      <alignment horizontal="right"/>
    </xf>
    <xf numFmtId="1" fontId="5" fillId="0" borderId="38" xfId="2" applyNumberFormat="1" applyFont="1" applyBorder="1" applyAlignment="1">
      <alignment horizontal="right"/>
    </xf>
    <xf numFmtId="1" fontId="8" fillId="0" borderId="88" xfId="2" applyNumberFormat="1" applyFont="1" applyBorder="1"/>
    <xf numFmtId="0" fontId="8" fillId="0" borderId="72" xfId="2" applyNumberFormat="1" applyFont="1" applyBorder="1"/>
    <xf numFmtId="1" fontId="5" fillId="0" borderId="51" xfId="2" applyNumberFormat="1" applyFont="1" applyBorder="1"/>
    <xf numFmtId="1" fontId="5" fillId="0" borderId="52" xfId="2" applyNumberFormat="1" applyFont="1" applyBorder="1"/>
    <xf numFmtId="1" fontId="10" fillId="0" borderId="91" xfId="2" applyNumberFormat="1" applyFont="1" applyBorder="1"/>
    <xf numFmtId="0" fontId="9" fillId="0" borderId="79" xfId="2" applyFont="1" applyBorder="1"/>
    <xf numFmtId="0" fontId="9" fillId="0" borderId="80" xfId="2" applyFont="1" applyBorder="1"/>
    <xf numFmtId="1" fontId="9" fillId="0" borderId="81" xfId="2" applyNumberFormat="1" applyFont="1" applyBorder="1"/>
    <xf numFmtId="1" fontId="9" fillId="0" borderId="82" xfId="2" applyNumberFormat="1" applyFont="1" applyBorder="1"/>
    <xf numFmtId="0" fontId="9" fillId="0" borderId="80" xfId="2" applyNumberFormat="1" applyFont="1" applyBorder="1"/>
    <xf numFmtId="1" fontId="10" fillId="0" borderId="82" xfId="2" applyNumberFormat="1" applyFont="1" applyBorder="1"/>
    <xf numFmtId="1" fontId="10" fillId="0" borderId="80" xfId="2" applyNumberFormat="1" applyFont="1" applyBorder="1"/>
    <xf numFmtId="1" fontId="5" fillId="0" borderId="0" xfId="2" applyNumberFormat="1" applyFont="1" applyBorder="1"/>
    <xf numFmtId="0" fontId="8" fillId="0" borderId="71" xfId="2" applyFont="1" applyBorder="1"/>
    <xf numFmtId="0" fontId="8" fillId="0" borderId="68" xfId="2" applyFont="1" applyBorder="1"/>
    <xf numFmtId="1" fontId="8" fillId="0" borderId="0" xfId="2" applyNumberFormat="1" applyFont="1" applyBorder="1"/>
    <xf numFmtId="1" fontId="8" fillId="0" borderId="50" xfId="2" applyNumberFormat="1" applyFont="1" applyBorder="1"/>
    <xf numFmtId="1" fontId="8" fillId="0" borderId="37" xfId="2" applyNumberFormat="1" applyFont="1" applyBorder="1"/>
    <xf numFmtId="0" fontId="8" fillId="0" borderId="38" xfId="2" applyNumberFormat="1" applyFont="1" applyBorder="1"/>
    <xf numFmtId="0" fontId="8" fillId="0" borderId="49" xfId="2" applyFont="1" applyBorder="1"/>
    <xf numFmtId="1" fontId="5" fillId="0" borderId="38" xfId="2" applyNumberFormat="1" applyFont="1" applyBorder="1"/>
    <xf numFmtId="0" fontId="8" fillId="0" borderId="72" xfId="2" applyFont="1" applyBorder="1"/>
    <xf numFmtId="0" fontId="8" fillId="0" borderId="38" xfId="2" applyFont="1" applyBorder="1"/>
    <xf numFmtId="1" fontId="5" fillId="0" borderId="50" xfId="2" applyNumberFormat="1" applyFont="1" applyBorder="1"/>
    <xf numFmtId="0" fontId="9" fillId="0" borderId="79" xfId="2" applyFont="1" applyBorder="1"/>
    <xf numFmtId="0" fontId="9" fillId="0" borderId="80" xfId="2" applyFont="1" applyBorder="1"/>
    <xf numFmtId="1" fontId="9" fillId="0" borderId="81" xfId="2" applyNumberFormat="1" applyFont="1" applyBorder="1"/>
    <xf numFmtId="1" fontId="9" fillId="0" borderId="82" xfId="2" applyNumberFormat="1" applyFont="1" applyBorder="1"/>
    <xf numFmtId="0" fontId="9" fillId="0" borderId="80" xfId="2" applyNumberFormat="1" applyFont="1" applyBorder="1"/>
    <xf numFmtId="1" fontId="10" fillId="0" borderId="82" xfId="2" applyNumberFormat="1" applyFont="1" applyBorder="1"/>
    <xf numFmtId="1" fontId="10" fillId="0" borderId="80" xfId="2" applyNumberFormat="1" applyFont="1" applyBorder="1"/>
    <xf numFmtId="0" fontId="9" fillId="0" borderId="83" xfId="2" applyFont="1" applyBorder="1"/>
    <xf numFmtId="0" fontId="9" fillId="0" borderId="84" xfId="2" applyFont="1" applyBorder="1"/>
    <xf numFmtId="0" fontId="9" fillId="0" borderId="41" xfId="2" applyFont="1" applyBorder="1"/>
    <xf numFmtId="1" fontId="9" fillId="0" borderId="39" xfId="2" applyNumberFormat="1" applyFont="1" applyBorder="1"/>
    <xf numFmtId="1" fontId="9" fillId="0" borderId="40" xfId="2" applyNumberFormat="1" applyFont="1" applyBorder="1"/>
    <xf numFmtId="0" fontId="9" fillId="0" borderId="41" xfId="2" applyNumberFormat="1" applyFont="1" applyBorder="1"/>
    <xf numFmtId="1" fontId="10" fillId="0" borderId="40" xfId="2" applyNumberFormat="1" applyFont="1" applyBorder="1"/>
    <xf numFmtId="1" fontId="10" fillId="0" borderId="41" xfId="2" applyNumberFormat="1" applyFont="1" applyBorder="1"/>
    <xf numFmtId="1" fontId="9" fillId="0" borderId="85" xfId="2" applyNumberFormat="1" applyFont="1" applyBorder="1"/>
    <xf numFmtId="1" fontId="9" fillId="0" borderId="69" xfId="2" applyNumberFormat="1" applyFont="1" applyBorder="1"/>
    <xf numFmtId="0" fontId="9" fillId="0" borderId="84" xfId="2" applyNumberFormat="1" applyFont="1" applyBorder="1"/>
    <xf numFmtId="1" fontId="10" fillId="0" borderId="69" xfId="2" applyNumberFormat="1" applyFont="1" applyBorder="1"/>
    <xf numFmtId="1" fontId="10" fillId="0" borderId="42" xfId="2" applyNumberFormat="1" applyFont="1" applyBorder="1"/>
    <xf numFmtId="1" fontId="10" fillId="0" borderId="45" xfId="2" applyNumberFormat="1" applyFont="1" applyBorder="1"/>
    <xf numFmtId="49" fontId="10" fillId="0" borderId="62" xfId="2" applyNumberFormat="1" applyFont="1" applyBorder="1" applyAlignment="1">
      <alignment horizontal="right"/>
    </xf>
    <xf numFmtId="49" fontId="10" fillId="0" borderId="86" xfId="2" applyNumberFormat="1" applyFont="1" applyBorder="1" applyAlignment="1">
      <alignment horizontal="right"/>
    </xf>
    <xf numFmtId="49" fontId="10" fillId="0" borderId="87" xfId="2" applyNumberFormat="1" applyFont="1" applyBorder="1" applyAlignment="1">
      <alignment horizontal="right"/>
    </xf>
    <xf numFmtId="1" fontId="5" fillId="0" borderId="38" xfId="2" applyNumberFormat="1" applyFont="1" applyBorder="1" applyAlignment="1">
      <alignment horizontal="right"/>
    </xf>
    <xf numFmtId="1" fontId="8" fillId="0" borderId="88" xfId="2" applyNumberFormat="1" applyFont="1" applyBorder="1"/>
    <xf numFmtId="0" fontId="8" fillId="0" borderId="72" xfId="2" applyNumberFormat="1" applyFont="1" applyBorder="1"/>
    <xf numFmtId="1" fontId="5" fillId="0" borderId="51" xfId="2" applyNumberFormat="1" applyFont="1" applyBorder="1"/>
    <xf numFmtId="1" fontId="5" fillId="0" borderId="52" xfId="2" applyNumberFormat="1" applyFont="1" applyBorder="1"/>
    <xf numFmtId="1" fontId="10" fillId="0" borderId="91" xfId="2" applyNumberFormat="1" applyFont="1" applyBorder="1"/>
    <xf numFmtId="0" fontId="10" fillId="4" borderId="63" xfId="2" applyFont="1" applyFill="1" applyBorder="1" applyAlignment="1">
      <alignment horizontal="right" wrapText="1"/>
    </xf>
    <xf numFmtId="0" fontId="10" fillId="4" borderId="86" xfId="2" applyFont="1" applyFill="1" applyBorder="1" applyAlignment="1">
      <alignment horizontal="right" wrapText="1"/>
    </xf>
    <xf numFmtId="0" fontId="10" fillId="4" borderId="87" xfId="2" applyFont="1" applyFill="1" applyBorder="1" applyAlignment="1">
      <alignment horizontal="right" wrapText="1"/>
    </xf>
    <xf numFmtId="1" fontId="10" fillId="4" borderId="76" xfId="2" applyNumberFormat="1" applyFont="1" applyFill="1" applyBorder="1" applyAlignment="1">
      <alignment horizontal="right"/>
    </xf>
    <xf numFmtId="1" fontId="10" fillId="4" borderId="77" xfId="2" applyNumberFormat="1" applyFont="1" applyFill="1" applyBorder="1" applyAlignment="1">
      <alignment horizontal="right"/>
    </xf>
    <xf numFmtId="1" fontId="10" fillId="4" borderId="78" xfId="2" applyNumberFormat="1" applyFont="1" applyFill="1" applyBorder="1" applyAlignment="1">
      <alignment horizontal="right"/>
    </xf>
    <xf numFmtId="1" fontId="5" fillId="4" borderId="37" xfId="2" applyNumberFormat="1" applyFont="1" applyFill="1" applyBorder="1" applyAlignment="1">
      <alignment horizontal="right"/>
    </xf>
    <xf numFmtId="1" fontId="5" fillId="4" borderId="0" xfId="2" applyNumberFormat="1" applyFont="1" applyFill="1" applyBorder="1" applyAlignment="1">
      <alignment horizontal="right"/>
    </xf>
    <xf numFmtId="1" fontId="5" fillId="4" borderId="38" xfId="2" applyNumberFormat="1" applyFont="1" applyFill="1" applyBorder="1" applyAlignment="1">
      <alignment horizontal="right"/>
    </xf>
    <xf numFmtId="1" fontId="10" fillId="4" borderId="81" xfId="2" applyNumberFormat="1" applyFont="1" applyFill="1" applyBorder="1" applyAlignment="1">
      <alignment horizontal="right"/>
    </xf>
    <xf numFmtId="1" fontId="10" fillId="4" borderId="82" xfId="2" applyNumberFormat="1" applyFont="1" applyFill="1" applyBorder="1" applyAlignment="1">
      <alignment horizontal="right"/>
    </xf>
    <xf numFmtId="1" fontId="10" fillId="4" borderId="80" xfId="2" applyNumberFormat="1" applyFont="1" applyFill="1" applyBorder="1" applyAlignment="1">
      <alignment horizontal="right"/>
    </xf>
    <xf numFmtId="1" fontId="5" fillId="4" borderId="88" xfId="2" applyNumberFormat="1" applyFont="1" applyFill="1" applyBorder="1" applyAlignment="1">
      <alignment horizontal="right"/>
    </xf>
    <xf numFmtId="1" fontId="5" fillId="4" borderId="50" xfId="2" applyNumberFormat="1" applyFont="1" applyFill="1" applyBorder="1" applyAlignment="1">
      <alignment horizontal="right"/>
    </xf>
    <xf numFmtId="1" fontId="5" fillId="4" borderId="72" xfId="2" applyNumberFormat="1" applyFont="1" applyFill="1" applyBorder="1" applyAlignment="1">
      <alignment horizontal="right"/>
    </xf>
    <xf numFmtId="1" fontId="5" fillId="4" borderId="89" xfId="2" applyNumberFormat="1" applyFont="1" applyFill="1" applyBorder="1" applyAlignment="1">
      <alignment horizontal="right"/>
    </xf>
    <xf numFmtId="1" fontId="5" fillId="4" borderId="90" xfId="2" applyNumberFormat="1" applyFont="1" applyFill="1" applyBorder="1" applyAlignment="1">
      <alignment horizontal="right"/>
    </xf>
    <xf numFmtId="1" fontId="5" fillId="4" borderId="73" xfId="2" applyNumberFormat="1" applyFont="1" applyFill="1" applyBorder="1" applyAlignment="1">
      <alignment horizontal="right"/>
    </xf>
    <xf numFmtId="1" fontId="5" fillId="4" borderId="59" xfId="2" applyNumberFormat="1" applyFont="1" applyFill="1" applyBorder="1" applyAlignment="1">
      <alignment horizontal="right"/>
    </xf>
    <xf numFmtId="1" fontId="5" fillId="4" borderId="55" xfId="2" applyNumberFormat="1" applyFont="1" applyFill="1" applyBorder="1" applyAlignment="1">
      <alignment horizontal="right"/>
    </xf>
    <xf numFmtId="1" fontId="5" fillId="4" borderId="60" xfId="2" applyNumberFormat="1" applyFont="1" applyFill="1" applyBorder="1" applyAlignment="1">
      <alignment horizontal="right"/>
    </xf>
    <xf numFmtId="1" fontId="10" fillId="4" borderId="39" xfId="2" applyNumberFormat="1" applyFont="1" applyFill="1" applyBorder="1" applyAlignment="1">
      <alignment horizontal="right"/>
    </xf>
    <xf numFmtId="1" fontId="10" fillId="4" borderId="40" xfId="2" applyNumberFormat="1" applyFont="1" applyFill="1" applyBorder="1" applyAlignment="1">
      <alignment horizontal="right"/>
    </xf>
    <xf numFmtId="1" fontId="10" fillId="4" borderId="41" xfId="2" applyNumberFormat="1" applyFont="1" applyFill="1" applyBorder="1" applyAlignment="1">
      <alignment horizontal="right"/>
    </xf>
    <xf numFmtId="1" fontId="10" fillId="4" borderId="85" xfId="2" applyNumberFormat="1" applyFont="1" applyFill="1" applyBorder="1" applyAlignment="1">
      <alignment horizontal="right"/>
    </xf>
    <xf numFmtId="1" fontId="10" fillId="4" borderId="69" xfId="2" applyNumberFormat="1" applyFont="1" applyFill="1" applyBorder="1" applyAlignment="1">
      <alignment horizontal="right"/>
    </xf>
    <xf numFmtId="1" fontId="10" fillId="4" borderId="84" xfId="2" applyNumberFormat="1" applyFont="1" applyFill="1" applyBorder="1" applyAlignment="1">
      <alignment horizontal="right"/>
    </xf>
    <xf numFmtId="0" fontId="0" fillId="0" borderId="0" xfId="0"/>
    <xf numFmtId="0" fontId="15" fillId="0" borderId="68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right" vertical="center" wrapText="1"/>
    </xf>
    <xf numFmtId="0" fontId="14" fillId="0" borderId="92" xfId="0" applyFont="1" applyFill="1" applyBorder="1"/>
    <xf numFmtId="0" fontId="14" fillId="0" borderId="93" xfId="0" applyFont="1" applyFill="1" applyBorder="1"/>
    <xf numFmtId="1" fontId="15" fillId="0" borderId="94" xfId="0" applyNumberFormat="1" applyFont="1" applyFill="1" applyBorder="1" applyAlignment="1">
      <alignment horizontal="right" vertical="center" wrapText="1"/>
    </xf>
    <xf numFmtId="0" fontId="16" fillId="0" borderId="68" xfId="0" applyFont="1" applyFill="1" applyBorder="1"/>
    <xf numFmtId="0" fontId="16" fillId="0" borderId="52" xfId="0" applyFont="1" applyFill="1" applyBorder="1"/>
    <xf numFmtId="0" fontId="17" fillId="0" borderId="0" xfId="0" applyFont="1"/>
    <xf numFmtId="165" fontId="17" fillId="0" borderId="0" xfId="1" applyNumberFormat="1" applyFont="1"/>
    <xf numFmtId="0" fontId="0" fillId="0" borderId="0" xfId="0" applyAlignment="1">
      <alignment vertical="center"/>
    </xf>
    <xf numFmtId="0" fontId="17" fillId="0" borderId="98" xfId="0" applyFont="1" applyBorder="1"/>
    <xf numFmtId="0" fontId="17" fillId="0" borderId="99" xfId="0" applyFont="1" applyBorder="1"/>
    <xf numFmtId="165" fontId="17" fillId="0" borderId="96" xfId="1" applyNumberFormat="1" applyFont="1" applyBorder="1"/>
    <xf numFmtId="165" fontId="17" fillId="0" borderId="101" xfId="1" applyNumberFormat="1" applyFont="1" applyBorder="1"/>
    <xf numFmtId="165" fontId="17" fillId="0" borderId="0" xfId="1" applyNumberFormat="1" applyFont="1" applyBorder="1"/>
    <xf numFmtId="165" fontId="17" fillId="0" borderId="38" xfId="1" applyNumberFormat="1" applyFont="1" applyBorder="1"/>
    <xf numFmtId="165" fontId="17" fillId="0" borderId="102" xfId="1" applyNumberFormat="1" applyFont="1" applyBorder="1"/>
    <xf numFmtId="165" fontId="17" fillId="0" borderId="103" xfId="1" applyNumberFormat="1" applyFont="1" applyBorder="1"/>
    <xf numFmtId="0" fontId="18" fillId="0" borderId="107" xfId="2" applyFont="1" applyBorder="1"/>
    <xf numFmtId="0" fontId="18" fillId="0" borderId="108" xfId="2" applyFont="1" applyBorder="1"/>
    <xf numFmtId="0" fontId="18" fillId="0" borderId="109" xfId="2" applyFont="1" applyBorder="1"/>
    <xf numFmtId="0" fontId="17" fillId="0" borderId="0" xfId="0" applyFont="1" applyAlignment="1">
      <alignment horizontal="center"/>
    </xf>
    <xf numFmtId="0" fontId="17" fillId="0" borderId="0" xfId="0" applyFont="1" applyBorder="1"/>
    <xf numFmtId="0" fontId="17" fillId="0" borderId="8" xfId="0" applyFont="1" applyBorder="1"/>
    <xf numFmtId="1" fontId="17" fillId="0" borderId="0" xfId="0" applyNumberFormat="1" applyFont="1" applyBorder="1"/>
    <xf numFmtId="1" fontId="17" fillId="0" borderId="8" xfId="0" applyNumberFormat="1" applyFont="1" applyBorder="1"/>
    <xf numFmtId="1" fontId="17" fillId="0" borderId="98" xfId="0" applyNumberFormat="1" applyFont="1" applyBorder="1"/>
    <xf numFmtId="1" fontId="17" fillId="0" borderId="99" xfId="0" applyNumberFormat="1" applyFont="1" applyBorder="1"/>
    <xf numFmtId="0" fontId="0" fillId="0" borderId="0" xfId="0" applyAlignment="1">
      <alignment horizontal="center"/>
    </xf>
    <xf numFmtId="0" fontId="17" fillId="0" borderId="111" xfId="0" applyFont="1" applyBorder="1" applyAlignment="1">
      <alignment horizontal="center"/>
    </xf>
    <xf numFmtId="0" fontId="18" fillId="0" borderId="117" xfId="2" applyFont="1" applyBorder="1"/>
    <xf numFmtId="0" fontId="19" fillId="0" borderId="118" xfId="0" applyFont="1" applyBorder="1"/>
    <xf numFmtId="0" fontId="19" fillId="0" borderId="119" xfId="0" applyFont="1" applyBorder="1"/>
    <xf numFmtId="0" fontId="19" fillId="0" borderId="120" xfId="0" applyFont="1" applyBorder="1"/>
    <xf numFmtId="0" fontId="0" fillId="0" borderId="97" xfId="0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17" fillId="0" borderId="99" xfId="0" applyNumberFormat="1" applyFont="1" applyBorder="1" applyAlignment="1">
      <alignment horizontal="center"/>
    </xf>
    <xf numFmtId="0" fontId="19" fillId="0" borderId="111" xfId="0" applyFont="1" applyBorder="1"/>
    <xf numFmtId="0" fontId="19" fillId="0" borderId="112" xfId="0" applyFont="1" applyBorder="1"/>
    <xf numFmtId="165" fontId="17" fillId="0" borderId="42" xfId="1" applyNumberFormat="1" applyFont="1" applyBorder="1"/>
    <xf numFmtId="0" fontId="17" fillId="0" borderId="110" xfId="0" applyFont="1" applyBorder="1"/>
    <xf numFmtId="0" fontId="17" fillId="0" borderId="112" xfId="0" applyFont="1" applyBorder="1"/>
    <xf numFmtId="0" fontId="17" fillId="0" borderId="128" xfId="0" applyFont="1" applyBorder="1"/>
    <xf numFmtId="165" fontId="17" fillId="0" borderId="8" xfId="1" applyNumberFormat="1" applyFont="1" applyBorder="1"/>
    <xf numFmtId="0" fontId="17" fillId="0" borderId="129" xfId="0" applyFont="1" applyBorder="1"/>
    <xf numFmtId="165" fontId="17" fillId="0" borderId="98" xfId="1" applyNumberFormat="1" applyFont="1" applyBorder="1"/>
    <xf numFmtId="165" fontId="17" fillId="0" borderId="99" xfId="1" applyNumberFormat="1" applyFont="1" applyBorder="1"/>
    <xf numFmtId="0" fontId="19" fillId="0" borderId="79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111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1" fontId="17" fillId="0" borderId="0" xfId="1" applyNumberFormat="1" applyFont="1" applyBorder="1"/>
    <xf numFmtId="1" fontId="17" fillId="0" borderId="98" xfId="1" applyNumberFormat="1" applyFont="1" applyBorder="1"/>
    <xf numFmtId="1" fontId="17" fillId="0" borderId="97" xfId="1" applyNumberFormat="1" applyFont="1" applyBorder="1"/>
    <xf numFmtId="1" fontId="17" fillId="0" borderId="99" xfId="1" applyNumberFormat="1" applyFont="1" applyBorder="1"/>
    <xf numFmtId="1" fontId="17" fillId="0" borderId="9" xfId="1" applyNumberFormat="1" applyFont="1" applyBorder="1"/>
    <xf numFmtId="1" fontId="17" fillId="0" borderId="126" xfId="1" applyNumberFormat="1" applyFont="1" applyBorder="1"/>
    <xf numFmtId="0" fontId="19" fillId="0" borderId="121" xfId="0" applyFont="1" applyBorder="1" applyAlignment="1">
      <alignment horizontal="center"/>
    </xf>
    <xf numFmtId="0" fontId="17" fillId="0" borderId="131" xfId="0" applyFont="1" applyBorder="1"/>
    <xf numFmtId="0" fontId="17" fillId="0" borderId="108" xfId="0" applyFont="1" applyBorder="1"/>
    <xf numFmtId="0" fontId="17" fillId="0" borderId="109" xfId="0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/>
    <xf numFmtId="0" fontId="17" fillId="0" borderId="126" xfId="0" applyFont="1" applyBorder="1"/>
    <xf numFmtId="0" fontId="18" fillId="0" borderId="128" xfId="2" applyFont="1" applyBorder="1"/>
    <xf numFmtId="0" fontId="18" fillId="0" borderId="129" xfId="2" applyFont="1" applyBorder="1"/>
    <xf numFmtId="0" fontId="20" fillId="0" borderId="112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112" xfId="0" applyFont="1" applyBorder="1" applyAlignment="1">
      <alignment horizontal="center"/>
    </xf>
    <xf numFmtId="0" fontId="18" fillId="0" borderId="127" xfId="2" applyFont="1" applyBorder="1"/>
    <xf numFmtId="165" fontId="17" fillId="0" borderId="97" xfId="1" applyNumberFormat="1" applyFont="1" applyBorder="1"/>
    <xf numFmtId="0" fontId="17" fillId="0" borderId="99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7" xfId="0" applyBorder="1" applyAlignment="1">
      <alignment horizontal="center"/>
    </xf>
    <xf numFmtId="0" fontId="18" fillId="0" borderId="0" xfId="2" applyFont="1" applyBorder="1"/>
    <xf numFmtId="165" fontId="17" fillId="0" borderId="126" xfId="1" applyNumberFormat="1" applyFont="1" applyBorder="1"/>
    <xf numFmtId="0" fontId="19" fillId="0" borderId="110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0" fillId="0" borderId="0" xfId="0" applyFill="1"/>
    <xf numFmtId="1" fontId="5" fillId="0" borderId="0" xfId="2" applyNumberFormat="1" applyFont="1" applyFill="1"/>
    <xf numFmtId="0" fontId="23" fillId="0" borderId="0" xfId="2" applyFont="1"/>
    <xf numFmtId="1" fontId="14" fillId="0" borderId="8" xfId="0" applyNumberFormat="1" applyFont="1" applyFill="1" applyBorder="1" applyAlignment="1">
      <alignment horizontal="right" vertical="top" wrapText="1"/>
    </xf>
    <xf numFmtId="1" fontId="14" fillId="0" borderId="112" xfId="0" applyNumberFormat="1" applyFont="1" applyFill="1" applyBorder="1" applyAlignment="1">
      <alignment horizontal="right" vertical="top" wrapText="1"/>
    </xf>
    <xf numFmtId="49" fontId="9" fillId="4" borderId="130" xfId="2" applyNumberFormat="1" applyFont="1" applyFill="1" applyBorder="1" applyAlignment="1">
      <alignment horizontal="right" vertical="center" wrapText="1"/>
    </xf>
    <xf numFmtId="3" fontId="12" fillId="4" borderId="133" xfId="2" applyNumberFormat="1" applyFont="1" applyFill="1" applyBorder="1"/>
    <xf numFmtId="3" fontId="8" fillId="4" borderId="134" xfId="2" applyNumberFormat="1" applyFont="1" applyFill="1" applyBorder="1"/>
    <xf numFmtId="3" fontId="8" fillId="4" borderId="38" xfId="2" applyNumberFormat="1" applyFont="1" applyFill="1" applyBorder="1"/>
    <xf numFmtId="3" fontId="12" fillId="4" borderId="41" xfId="2" applyNumberFormat="1" applyFont="1" applyFill="1" applyBorder="1"/>
    <xf numFmtId="3" fontId="8" fillId="4" borderId="60" xfId="2" applyNumberFormat="1" applyFont="1" applyFill="1" applyBorder="1"/>
    <xf numFmtId="3" fontId="9" fillId="4" borderId="38" xfId="2" applyNumberFormat="1" applyFont="1" applyFill="1" applyBorder="1" applyAlignment="1">
      <alignment horizontal="right"/>
    </xf>
    <xf numFmtId="3" fontId="10" fillId="4" borderId="41" xfId="2" applyNumberFormat="1" applyFont="1" applyFill="1" applyBorder="1"/>
    <xf numFmtId="3" fontId="8" fillId="4" borderId="38" xfId="2" applyNumberFormat="1" applyFont="1" applyFill="1" applyBorder="1" applyAlignment="1">
      <alignment horizontal="right"/>
    </xf>
    <xf numFmtId="3" fontId="10" fillId="4" borderId="135" xfId="2" applyNumberFormat="1" applyFont="1" applyFill="1" applyBorder="1"/>
    <xf numFmtId="3" fontId="12" fillId="4" borderId="130" xfId="2" applyNumberFormat="1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165" fontId="17" fillId="0" borderId="0" xfId="0" applyNumberFormat="1" applyFont="1"/>
    <xf numFmtId="0" fontId="19" fillId="0" borderId="0" xfId="0" applyFont="1"/>
    <xf numFmtId="0" fontId="17" fillId="0" borderId="119" xfId="0" applyFont="1" applyBorder="1"/>
    <xf numFmtId="0" fontId="24" fillId="0" borderId="127" xfId="0" applyFont="1" applyBorder="1"/>
    <xf numFmtId="0" fontId="17" fillId="0" borderId="52" xfId="0" applyFont="1" applyBorder="1"/>
    <xf numFmtId="0" fontId="24" fillId="4" borderId="112" xfId="0" applyFont="1" applyFill="1" applyBorder="1"/>
    <xf numFmtId="165" fontId="0" fillId="0" borderId="0" xfId="0" applyNumberFormat="1" applyAlignment="1">
      <alignment horizontal="center"/>
    </xf>
    <xf numFmtId="0" fontId="19" fillId="0" borderId="142" xfId="0" applyFont="1" applyBorder="1" applyAlignment="1">
      <alignment horizontal="center"/>
    </xf>
    <xf numFmtId="0" fontId="17" fillId="0" borderId="143" xfId="0" applyFont="1" applyBorder="1"/>
    <xf numFmtId="0" fontId="18" fillId="0" borderId="143" xfId="2" applyFont="1" applyBorder="1"/>
    <xf numFmtId="0" fontId="18" fillId="0" borderId="142" xfId="2" applyFont="1" applyBorder="1"/>
    <xf numFmtId="165" fontId="17" fillId="0" borderId="119" xfId="1" applyNumberFormat="1" applyFont="1" applyBorder="1"/>
    <xf numFmtId="0" fontId="18" fillId="0" borderId="119" xfId="2" applyFont="1" applyBorder="1"/>
    <xf numFmtId="165" fontId="17" fillId="5" borderId="136" xfId="1" applyNumberFormat="1" applyFont="1" applyFill="1" applyBorder="1"/>
    <xf numFmtId="165" fontId="17" fillId="5" borderId="96" xfId="1" applyNumberFormat="1" applyFont="1" applyFill="1" applyBorder="1"/>
    <xf numFmtId="165" fontId="17" fillId="5" borderId="101" xfId="1" applyNumberFormat="1" applyFont="1" applyFill="1" applyBorder="1"/>
    <xf numFmtId="165" fontId="17" fillId="5" borderId="37" xfId="1" applyNumberFormat="1" applyFont="1" applyFill="1" applyBorder="1"/>
    <xf numFmtId="165" fontId="17" fillId="5" borderId="0" xfId="1" applyNumberFormat="1" applyFont="1" applyFill="1" applyBorder="1"/>
    <xf numFmtId="165" fontId="17" fillId="5" borderId="38" xfId="1" applyNumberFormat="1" applyFont="1" applyFill="1" applyBorder="1"/>
    <xf numFmtId="165" fontId="17" fillId="5" borderId="137" xfId="1" applyNumberFormat="1" applyFont="1" applyFill="1" applyBorder="1"/>
    <xf numFmtId="165" fontId="17" fillId="5" borderId="138" xfId="1" applyNumberFormat="1" applyFont="1" applyFill="1" applyBorder="1"/>
    <xf numFmtId="165" fontId="17" fillId="5" borderId="139" xfId="1" applyNumberFormat="1" applyFont="1" applyFill="1" applyBorder="1"/>
    <xf numFmtId="0" fontId="17" fillId="5" borderId="101" xfId="1" applyNumberFormat="1" applyFont="1" applyFill="1" applyBorder="1"/>
    <xf numFmtId="0" fontId="17" fillId="5" borderId="38" xfId="1" applyNumberFormat="1" applyFont="1" applyFill="1" applyBorder="1"/>
    <xf numFmtId="0" fontId="17" fillId="5" borderId="0" xfId="1" applyNumberFormat="1" applyFont="1" applyFill="1" applyBorder="1"/>
    <xf numFmtId="0" fontId="17" fillId="5" borderId="138" xfId="1" applyNumberFormat="1" applyFont="1" applyFill="1" applyBorder="1"/>
    <xf numFmtId="165" fontId="17" fillId="5" borderId="95" xfId="1" applyNumberFormat="1" applyFont="1" applyFill="1" applyBorder="1"/>
    <xf numFmtId="165" fontId="17" fillId="5" borderId="97" xfId="1" applyNumberFormat="1" applyFont="1" applyFill="1" applyBorder="1"/>
    <xf numFmtId="165" fontId="17" fillId="5" borderId="9" xfId="1" applyNumberFormat="1" applyFont="1" applyFill="1" applyBorder="1"/>
    <xf numFmtId="165" fontId="17" fillId="5" borderId="8" xfId="1" applyNumberFormat="1" applyFont="1" applyFill="1" applyBorder="1"/>
    <xf numFmtId="165" fontId="17" fillId="5" borderId="126" xfId="1" applyNumberFormat="1" applyFont="1" applyFill="1" applyBorder="1"/>
    <xf numFmtId="165" fontId="17" fillId="5" borderId="98" xfId="1" applyNumberFormat="1" applyFont="1" applyFill="1" applyBorder="1"/>
    <xf numFmtId="165" fontId="17" fillId="5" borderId="99" xfId="1" applyNumberFormat="1" applyFont="1" applyFill="1" applyBorder="1"/>
    <xf numFmtId="165" fontId="17" fillId="5" borderId="141" xfId="0" applyNumberFormat="1" applyFont="1" applyFill="1" applyBorder="1"/>
    <xf numFmtId="165" fontId="17" fillId="5" borderId="8" xfId="0" applyNumberFormat="1" applyFont="1" applyFill="1" applyBorder="1"/>
    <xf numFmtId="165" fontId="17" fillId="5" borderId="127" xfId="1" applyNumberFormat="1" applyFont="1" applyFill="1" applyBorder="1"/>
    <xf numFmtId="165" fontId="17" fillId="5" borderId="128" xfId="1" applyNumberFormat="1" applyFont="1" applyFill="1" applyBorder="1"/>
    <xf numFmtId="165" fontId="17" fillId="5" borderId="143" xfId="1" applyNumberFormat="1" applyFont="1" applyFill="1" applyBorder="1"/>
    <xf numFmtId="0" fontId="25" fillId="0" borderId="0" xfId="0" applyFont="1" applyAlignment="1">
      <alignment horizontal="center" vertical="center"/>
    </xf>
    <xf numFmtId="165" fontId="17" fillId="5" borderId="143" xfId="0" applyNumberFormat="1" applyFont="1" applyFill="1" applyBorder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9" fillId="0" borderId="59" xfId="2" applyNumberFormat="1" applyFont="1" applyBorder="1" applyAlignment="1">
      <alignment horizontal="center" vertical="center"/>
    </xf>
    <xf numFmtId="49" fontId="9" fillId="0" borderId="55" xfId="2" applyNumberFormat="1" applyFont="1" applyBorder="1" applyAlignment="1">
      <alignment horizontal="center" vertical="center"/>
    </xf>
    <xf numFmtId="49" fontId="9" fillId="0" borderId="60" xfId="2" applyNumberFormat="1" applyFont="1" applyBorder="1" applyAlignment="1">
      <alignment horizontal="center" vertical="center"/>
    </xf>
    <xf numFmtId="49" fontId="9" fillId="0" borderId="39" xfId="2" applyNumberFormat="1" applyFont="1" applyBorder="1" applyAlignment="1">
      <alignment horizontal="center" vertical="center" wrapText="1"/>
    </xf>
    <xf numFmtId="49" fontId="9" fillId="0" borderId="40" xfId="2" applyNumberFormat="1" applyFont="1" applyBorder="1" applyAlignment="1">
      <alignment horizontal="center" vertical="center" wrapText="1"/>
    </xf>
    <xf numFmtId="49" fontId="9" fillId="0" borderId="41" xfId="2" applyNumberFormat="1" applyFont="1" applyBorder="1" applyAlignment="1">
      <alignment horizontal="center" vertical="center" wrapText="1"/>
    </xf>
    <xf numFmtId="49" fontId="9" fillId="0" borderId="39" xfId="2" applyNumberFormat="1" applyFont="1" applyBorder="1" applyAlignment="1">
      <alignment horizontal="center" vertical="center"/>
    </xf>
    <xf numFmtId="49" fontId="9" fillId="0" borderId="40" xfId="2" applyNumberFormat="1" applyFont="1" applyBorder="1" applyAlignment="1">
      <alignment horizontal="center" vertical="center"/>
    </xf>
    <xf numFmtId="49" fontId="9" fillId="0" borderId="41" xfId="2" applyNumberFormat="1" applyFont="1" applyBorder="1" applyAlignment="1">
      <alignment horizontal="center" vertical="center"/>
    </xf>
    <xf numFmtId="49" fontId="9" fillId="4" borderId="39" xfId="2" applyNumberFormat="1" applyFont="1" applyFill="1" applyBorder="1" applyAlignment="1">
      <alignment horizontal="center" vertical="center"/>
    </xf>
    <xf numFmtId="49" fontId="9" fillId="4" borderId="40" xfId="2" applyNumberFormat="1" applyFont="1" applyFill="1" applyBorder="1" applyAlignment="1">
      <alignment horizontal="center" vertical="center"/>
    </xf>
    <xf numFmtId="49" fontId="9" fillId="4" borderId="41" xfId="2" applyNumberFormat="1" applyFont="1" applyFill="1" applyBorder="1" applyAlignment="1">
      <alignment horizontal="center" vertical="center"/>
    </xf>
    <xf numFmtId="0" fontId="9" fillId="0" borderId="46" xfId="2" applyFont="1" applyBorder="1" applyAlignment="1">
      <alignment horizontal="left" vertical="center"/>
    </xf>
    <xf numFmtId="0" fontId="9" fillId="0" borderId="37" xfId="2" applyFont="1" applyBorder="1" applyAlignment="1">
      <alignment horizontal="left" vertical="center"/>
    </xf>
    <xf numFmtId="0" fontId="9" fillId="0" borderId="47" xfId="2" applyFont="1" applyBorder="1" applyAlignment="1">
      <alignment horizontal="left" vertical="center"/>
    </xf>
    <xf numFmtId="0" fontId="9" fillId="0" borderId="48" xfId="2" applyFont="1" applyBorder="1" applyAlignment="1">
      <alignment horizontal="left" vertical="center"/>
    </xf>
    <xf numFmtId="0" fontId="9" fillId="0" borderId="38" xfId="2" applyFont="1" applyBorder="1" applyAlignment="1">
      <alignment horizontal="left" vertical="center"/>
    </xf>
    <xf numFmtId="0" fontId="9" fillId="0" borderId="45" xfId="2" applyFont="1" applyBorder="1" applyAlignment="1">
      <alignment horizontal="left" vertical="center"/>
    </xf>
    <xf numFmtId="49" fontId="9" fillId="0" borderId="56" xfId="2" applyNumberFormat="1" applyFont="1" applyBorder="1" applyAlignment="1">
      <alignment horizontal="center" vertical="center"/>
    </xf>
    <xf numFmtId="49" fontId="9" fillId="0" borderId="57" xfId="2" applyNumberFormat="1" applyFont="1" applyBorder="1" applyAlignment="1">
      <alignment horizontal="center" vertical="center"/>
    </xf>
    <xf numFmtId="49" fontId="9" fillId="0" borderId="58" xfId="2" applyNumberFormat="1" applyFont="1" applyBorder="1" applyAlignment="1">
      <alignment horizontal="center" vertical="center"/>
    </xf>
    <xf numFmtId="0" fontId="9" fillId="0" borderId="56" xfId="2" applyFont="1" applyBorder="1" applyAlignment="1">
      <alignment horizontal="center"/>
    </xf>
    <xf numFmtId="0" fontId="9" fillId="0" borderId="57" xfId="2" applyFont="1" applyBorder="1" applyAlignment="1">
      <alignment horizontal="center"/>
    </xf>
    <xf numFmtId="0" fontId="9" fillId="0" borderId="58" xfId="2" applyFont="1" applyBorder="1" applyAlignment="1">
      <alignment horizontal="center"/>
    </xf>
    <xf numFmtId="49" fontId="9" fillId="4" borderId="56" xfId="2" applyNumberFormat="1" applyFont="1" applyFill="1" applyBorder="1" applyAlignment="1">
      <alignment horizontal="center" vertical="center"/>
    </xf>
    <xf numFmtId="49" fontId="9" fillId="4" borderId="57" xfId="2" applyNumberFormat="1" applyFont="1" applyFill="1" applyBorder="1" applyAlignment="1">
      <alignment horizontal="center" vertical="center"/>
    </xf>
    <xf numFmtId="49" fontId="9" fillId="4" borderId="58" xfId="2" applyNumberFormat="1" applyFont="1" applyFill="1" applyBorder="1" applyAlignment="1">
      <alignment horizontal="center" vertical="center"/>
    </xf>
    <xf numFmtId="49" fontId="9" fillId="0" borderId="59" xfId="2" applyNumberFormat="1" applyFont="1" applyBorder="1" applyAlignment="1">
      <alignment horizontal="right" vertical="center" wrapText="1"/>
    </xf>
    <xf numFmtId="49" fontId="9" fillId="0" borderId="63" xfId="2" applyNumberFormat="1" applyFont="1" applyBorder="1" applyAlignment="1">
      <alignment horizontal="right" vertical="center" wrapText="1"/>
    </xf>
    <xf numFmtId="49" fontId="9" fillId="0" borderId="55" xfId="2" applyNumberFormat="1" applyFont="1" applyBorder="1" applyAlignment="1">
      <alignment horizontal="right" vertical="center" wrapText="1"/>
    </xf>
    <xf numFmtId="49" fontId="9" fillId="0" borderId="62" xfId="2" applyNumberFormat="1" applyFont="1" applyBorder="1" applyAlignment="1">
      <alignment horizontal="right" vertical="center" wrapText="1"/>
    </xf>
    <xf numFmtId="49" fontId="9" fillId="0" borderId="60" xfId="2" applyNumberFormat="1" applyFont="1" applyBorder="1" applyAlignment="1">
      <alignment horizontal="right" vertical="center" wrapText="1"/>
    </xf>
    <xf numFmtId="49" fontId="9" fillId="0" borderId="61" xfId="2" applyNumberFormat="1" applyFont="1" applyBorder="1" applyAlignment="1">
      <alignment horizontal="right" vertical="center" wrapText="1"/>
    </xf>
    <xf numFmtId="49" fontId="9" fillId="4" borderId="59" xfId="2" applyNumberFormat="1" applyFont="1" applyFill="1" applyBorder="1" applyAlignment="1">
      <alignment horizontal="center" vertical="center"/>
    </xf>
    <xf numFmtId="49" fontId="9" fillId="4" borderId="55" xfId="2" applyNumberFormat="1" applyFont="1" applyFill="1" applyBorder="1" applyAlignment="1">
      <alignment horizontal="center" vertical="center"/>
    </xf>
    <xf numFmtId="49" fontId="9" fillId="4" borderId="60" xfId="2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left" vertical="center" wrapText="1"/>
    </xf>
    <xf numFmtId="0" fontId="14" fillId="0" borderId="83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69" xfId="0" applyFont="1" applyFill="1" applyBorder="1" applyAlignment="1">
      <alignment horizontal="right" vertical="top" wrapText="1"/>
    </xf>
    <xf numFmtId="0" fontId="14" fillId="0" borderId="97" xfId="0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right" vertical="top" wrapText="1"/>
    </xf>
    <xf numFmtId="0" fontId="14" fillId="0" borderId="132" xfId="0" applyFont="1" applyFill="1" applyBorder="1" applyAlignment="1">
      <alignment horizontal="right" vertical="top" wrapText="1"/>
    </xf>
    <xf numFmtId="0" fontId="20" fillId="0" borderId="110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17" fillId="0" borderId="119" xfId="0" applyFont="1" applyBorder="1" applyAlignment="1">
      <alignment horizontal="right"/>
    </xf>
    <xf numFmtId="0" fontId="17" fillId="0" borderId="112" xfId="0" applyFont="1" applyBorder="1" applyAlignment="1">
      <alignment horizontal="right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9" fillId="0" borderId="125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 wrapText="1"/>
    </xf>
    <xf numFmtId="0" fontId="20" fillId="0" borderId="122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9" fillId="0" borderId="127" xfId="0" applyFont="1" applyBorder="1" applyAlignment="1">
      <alignment horizontal="center" vertical="center"/>
    </xf>
    <xf numFmtId="0" fontId="19" fillId="0" borderId="128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 wrapText="1"/>
    </xf>
    <xf numFmtId="0" fontId="17" fillId="0" borderId="126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17" fillId="0" borderId="127" xfId="0" applyFont="1" applyBorder="1" applyAlignment="1">
      <alignment horizontal="center" vertical="center" wrapText="1"/>
    </xf>
    <xf numFmtId="0" fontId="17" fillId="0" borderId="128" xfId="0" applyFont="1" applyBorder="1" applyAlignment="1">
      <alignment horizontal="center" vertical="center" wrapText="1"/>
    </xf>
    <xf numFmtId="0" fontId="17" fillId="0" borderId="129" xfId="0" applyFont="1" applyBorder="1" applyAlignment="1">
      <alignment horizontal="center" vertical="center" wrapText="1"/>
    </xf>
    <xf numFmtId="0" fontId="22" fillId="0" borderId="110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1" fillId="0" borderId="12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18" fillId="0" borderId="140" xfId="2" applyFont="1" applyBorder="1" applyAlignment="1">
      <alignment horizontal="center"/>
    </xf>
    <xf numFmtId="0" fontId="18" fillId="0" borderId="141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126" xfId="2" applyFont="1" applyBorder="1" applyAlignment="1">
      <alignment horizontal="center"/>
    </xf>
    <xf numFmtId="0" fontId="18" fillId="0" borderId="99" xfId="2" applyFont="1" applyBorder="1" applyAlignment="1">
      <alignment horizontal="center"/>
    </xf>
    <xf numFmtId="0" fontId="18" fillId="0" borderId="95" xfId="2" applyFont="1" applyBorder="1" applyAlignment="1">
      <alignment horizontal="center"/>
    </xf>
    <xf numFmtId="0" fontId="18" fillId="0" borderId="97" xfId="2" applyFont="1" applyBorder="1" applyAlignment="1">
      <alignment horizontal="center"/>
    </xf>
    <xf numFmtId="0" fontId="18" fillId="0" borderId="9" xfId="2" applyFont="1" applyBorder="1" applyAlignment="1">
      <alignment horizontal="center" wrapText="1"/>
    </xf>
    <xf numFmtId="0" fontId="18" fillId="0" borderId="8" xfId="2" applyFont="1" applyBorder="1" applyAlignment="1">
      <alignment horizontal="center" wrapText="1"/>
    </xf>
    <xf numFmtId="0" fontId="22" fillId="0" borderId="140" xfId="0" applyFont="1" applyBorder="1" applyAlignment="1">
      <alignment horizontal="center" vertical="center"/>
    </xf>
    <xf numFmtId="0" fontId="22" fillId="0" borderId="141" xfId="0" applyFont="1" applyBorder="1" applyAlignment="1">
      <alignment horizontal="center" vertical="center"/>
    </xf>
    <xf numFmtId="0" fontId="22" fillId="0" borderId="119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0" borderId="30" xfId="0" applyFont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3" borderId="35" xfId="0" applyFont="1" applyFill="1" applyBorder="1" applyAlignment="1">
      <alignment horizontal="center" vertical="top"/>
    </xf>
  </cellXfs>
  <cellStyles count="4">
    <cellStyle name="Čárka" xfId="1" builtinId="3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lastní 2">
      <a:majorFont>
        <a:latin typeface="Arial CE"/>
        <a:ea typeface=""/>
        <a:cs typeface=""/>
      </a:majorFont>
      <a:minorFont>
        <a:latin typeface="Arial CE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/>
  </sheetViews>
  <sheetFormatPr defaultRowHeight="14.25" x14ac:dyDescent="0.2"/>
  <sheetData>
    <row r="1" spans="1:11" x14ac:dyDescent="0.2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6.25" x14ac:dyDescent="0.2">
      <c r="A2" s="402" t="s">
        <v>231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ht="26.25" x14ac:dyDescent="0.2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x14ac:dyDescent="0.2">
      <c r="A4" s="252" t="s">
        <v>232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x14ac:dyDescent="0.2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24" customHeight="1" x14ac:dyDescent="0.2">
      <c r="A6" s="403" t="s">
        <v>236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x14ac:dyDescent="0.2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x14ac:dyDescent="0.2">
      <c r="A8" s="252" t="s">
        <v>233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11" x14ac:dyDescent="0.2">
      <c r="A9" s="252" t="s">
        <v>54</v>
      </c>
      <c r="B9" s="252" t="s">
        <v>234</v>
      </c>
      <c r="C9" s="252"/>
      <c r="D9" s="252"/>
      <c r="E9" s="252"/>
      <c r="F9" s="252"/>
      <c r="G9" s="252"/>
      <c r="H9" s="252"/>
      <c r="I9" s="252"/>
      <c r="J9" s="252"/>
      <c r="K9" s="252"/>
    </row>
    <row r="10" spans="1:11" x14ac:dyDescent="0.2">
      <c r="A10" s="252" t="s">
        <v>20</v>
      </c>
      <c r="B10" s="252" t="s">
        <v>235</v>
      </c>
      <c r="C10" s="252"/>
      <c r="D10" s="252"/>
      <c r="E10" s="252"/>
      <c r="F10" s="252"/>
      <c r="G10" s="252"/>
      <c r="H10" s="252"/>
      <c r="I10" s="252"/>
      <c r="J10" s="252"/>
      <c r="K10" s="252"/>
    </row>
    <row r="11" spans="1:11" x14ac:dyDescent="0.2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</row>
    <row r="12" spans="1:11" x14ac:dyDescent="0.2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</sheetData>
  <sheetProtection algorithmName="SHA-512" hashValue="ewrEkYEajE4QWev7PvOtHI9+rl3nDFvkSsnO3eUob9LAUWyjOH2tl5jV/F35zd3o25ntVx6astUdjyRJT6jTWg==" saltValue="+5mvC4LOIaxIwE2DPJHTaA==" spinCount="100000" sheet="1" objects="1" scenarios="1"/>
  <mergeCells count="2">
    <mergeCell ref="A2:K2"/>
    <mergeCell ref="A6:K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C1" sqref="C1"/>
    </sheetView>
  </sheetViews>
  <sheetFormatPr defaultRowHeight="14.25" x14ac:dyDescent="0.2"/>
  <cols>
    <col min="1" max="1" width="13.25" customWidth="1"/>
    <col min="2" max="5" width="12.625" customWidth="1"/>
    <col min="6" max="6" width="10" style="282" customWidth="1"/>
  </cols>
  <sheetData>
    <row r="1" spans="1:6" s="359" customFormat="1" ht="26.1" customHeight="1" x14ac:dyDescent="0.25">
      <c r="A1" s="359" t="s">
        <v>206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81</v>
      </c>
      <c r="B6" s="268">
        <f>$B$15*ČSÚ_ceny!$I71</f>
        <v>1212447</v>
      </c>
      <c r="C6" s="268">
        <f>$C$15*ČSÚ_ceny!$J71</f>
        <v>1345542</v>
      </c>
      <c r="D6" s="268">
        <f>$D$15*ČSÚ_ceny!$K71</f>
        <v>2287038</v>
      </c>
      <c r="E6" s="297" t="s">
        <v>143</v>
      </c>
    </row>
    <row r="7" spans="1:6" x14ac:dyDescent="0.2">
      <c r="A7" s="320" t="s">
        <v>82</v>
      </c>
      <c r="B7" s="268">
        <f>$B$15*ČSÚ_ceny!$I72</f>
        <v>1328601</v>
      </c>
      <c r="C7" s="268">
        <f>$C$15*ČSÚ_ceny!$J72</f>
        <v>1530320</v>
      </c>
      <c r="D7" s="268" t="s">
        <v>143</v>
      </c>
      <c r="E7" s="297">
        <f>$E$15*ČSÚ_ceny!$L72</f>
        <v>3263040</v>
      </c>
    </row>
    <row r="8" spans="1:6" x14ac:dyDescent="0.2">
      <c r="A8" s="320" t="s">
        <v>83</v>
      </c>
      <c r="B8" s="268">
        <f>$B$15*ČSÚ_ceny!$I73</f>
        <v>1023876</v>
      </c>
      <c r="C8" s="268">
        <f>$C$15*ČSÚ_ceny!$J73</f>
        <v>997964</v>
      </c>
      <c r="D8" s="268">
        <f>$D$15*ČSÚ_ceny!$K73</f>
        <v>2435526</v>
      </c>
      <c r="E8" s="297" t="s">
        <v>143</v>
      </c>
    </row>
    <row r="9" spans="1:6" x14ac:dyDescent="0.2">
      <c r="A9" s="320" t="s">
        <v>84</v>
      </c>
      <c r="B9" s="268">
        <f>$B$15*ČSÚ_ceny!$I74</f>
        <v>1098444</v>
      </c>
      <c r="C9" s="268">
        <f>$C$15*ČSÚ_ceny!$J74</f>
        <v>1807894</v>
      </c>
      <c r="D9" s="268">
        <f>$D$15*ČSÚ_ceny!$K74</f>
        <v>2060271</v>
      </c>
      <c r="E9" s="297" t="s">
        <v>143</v>
      </c>
    </row>
    <row r="10" spans="1:6" ht="15" thickBot="1" x14ac:dyDescent="0.25">
      <c r="A10" s="321" t="s">
        <v>85</v>
      </c>
      <c r="B10" s="299">
        <f>$B$15*ČSÚ_ceny!$I75</f>
        <v>1137879</v>
      </c>
      <c r="C10" s="299">
        <f>$C$15*ČSÚ_ceny!$J75</f>
        <v>2004068</v>
      </c>
      <c r="D10" s="299">
        <f>$D$15*ČSÚ_ceny!$K75</f>
        <v>1626912</v>
      </c>
      <c r="E10" s="300" t="s">
        <v>143</v>
      </c>
    </row>
    <row r="11" spans="1:6" ht="15" thickBot="1" x14ac:dyDescent="0.25">
      <c r="A11" s="261"/>
      <c r="B11" s="261"/>
      <c r="C11" s="261"/>
      <c r="D11" s="261"/>
      <c r="E11" s="261"/>
    </row>
    <row r="12" spans="1:6" ht="15.75" thickBot="1" x14ac:dyDescent="0.25">
      <c r="A12" s="485" t="s">
        <v>194</v>
      </c>
      <c r="B12" s="486"/>
      <c r="C12" s="486"/>
      <c r="D12" s="486"/>
      <c r="E12" s="486"/>
      <c r="F12" s="323"/>
    </row>
    <row r="13" spans="1:6" ht="15" thickBot="1" x14ac:dyDescent="0.25">
      <c r="A13" s="482" t="s">
        <v>197</v>
      </c>
      <c r="B13" s="304" t="s">
        <v>135</v>
      </c>
      <c r="C13" s="305" t="s">
        <v>136</v>
      </c>
      <c r="D13" s="305" t="s">
        <v>137</v>
      </c>
      <c r="E13" s="306" t="s">
        <v>138</v>
      </c>
      <c r="F13" s="332"/>
    </row>
    <row r="14" spans="1:6" x14ac:dyDescent="0.2">
      <c r="A14" s="483"/>
      <c r="B14" s="276">
        <f>((ČSÚ_velikost!C45*ČSÚ_velikost!D45)+(ČSÚ_velikost!H45*ČSÚ_velikost!I45)+(ČSÚ_velikost!M45*ČSÚ_velikost!N45))/(ČSÚ_velikost!M45+ČSÚ_velikost!H45+ČSÚ_velikost!C45)</f>
        <v>717.38388625592415</v>
      </c>
      <c r="C14" s="276">
        <f>((ČSÚ_velikost!C46*ČSÚ_velikost!D46)+(ČSÚ_velikost!H46*ČSÚ_velikost!I46)+(ČSÚ_velikost!M46*ČSÚ_velikost!N46))/(ČSÚ_velikost!M46+ČSÚ_velikost!H46+ČSÚ_velikost!C46)</f>
        <v>814.21600000000001</v>
      </c>
      <c r="D14" s="276">
        <f>((ČSÚ_velikost!C47*ČSÚ_velikost!D47)+(ČSÚ_velikost!H47*ČSÚ_velikost!I47)+(ČSÚ_velikost!M47*ČSÚ_velikost!N47))/(ČSÚ_velikost!M47+ČSÚ_velikost!H47+ČSÚ_velikost!C47)</f>
        <v>806.56310679611647</v>
      </c>
      <c r="E14" s="277">
        <f>((ČSÚ_velikost!C48*ČSÚ_velikost!D48)+(ČSÚ_velikost!H48*ČSÚ_velikost!I48)+(ČSÚ_velikost!M48*ČSÚ_velikost!N48))/(ČSÚ_velikost!M48+ČSÚ_velikost!H48+ČSÚ_velikost!C48)</f>
        <v>959.6</v>
      </c>
      <c r="F14" s="317" t="s">
        <v>199</v>
      </c>
    </row>
    <row r="15" spans="1:6" ht="15" thickBot="1" x14ac:dyDescent="0.25">
      <c r="A15" s="484"/>
      <c r="B15" s="264">
        <v>717</v>
      </c>
      <c r="C15" s="264">
        <v>814</v>
      </c>
      <c r="D15" s="264">
        <v>807</v>
      </c>
      <c r="E15" s="265">
        <v>960</v>
      </c>
      <c r="F15" s="331" t="s">
        <v>200</v>
      </c>
    </row>
    <row r="16" spans="1:6" ht="15" thickBot="1" x14ac:dyDescent="0.25">
      <c r="A16" s="261"/>
      <c r="B16" s="261"/>
      <c r="C16" s="261"/>
      <c r="D16" s="261"/>
      <c r="E16" s="261"/>
    </row>
    <row r="17" spans="1:6" ht="15.75" thickBot="1" x14ac:dyDescent="0.25">
      <c r="A17" s="485" t="s">
        <v>179</v>
      </c>
      <c r="B17" s="486"/>
      <c r="C17" s="486"/>
      <c r="D17" s="486"/>
      <c r="E17" s="487"/>
    </row>
    <row r="18" spans="1:6" s="252" customFormat="1" ht="15" customHeight="1" thickBot="1" x14ac:dyDescent="0.25">
      <c r="A18" s="488" t="s">
        <v>134</v>
      </c>
      <c r="B18" s="490" t="s">
        <v>197</v>
      </c>
      <c r="C18" s="491"/>
      <c r="D18" s="491"/>
      <c r="E18" s="492"/>
      <c r="F18" s="282"/>
    </row>
    <row r="19" spans="1:6" ht="14.25" customHeight="1" thickBot="1" x14ac:dyDescent="0.25">
      <c r="A19" s="489"/>
      <c r="B19" s="326" t="s">
        <v>135</v>
      </c>
      <c r="C19" s="326" t="s">
        <v>136</v>
      </c>
      <c r="D19" s="326" t="s">
        <v>137</v>
      </c>
      <c r="E19" s="328" t="s">
        <v>138</v>
      </c>
    </row>
    <row r="20" spans="1:6" x14ac:dyDescent="0.2">
      <c r="A20" s="329" t="s">
        <v>81</v>
      </c>
      <c r="B20" s="268">
        <f>ČSÚ_pozemky!C43*ČSÚ_pozemky!D43</f>
        <v>126431</v>
      </c>
      <c r="C20" s="268">
        <f>ČSÚ_pozemky!C44*ČSÚ_pozemky!D44</f>
        <v>182520</v>
      </c>
      <c r="D20" s="268">
        <f>ČSÚ_pozemky!C45*ČSÚ_pozemky!D45</f>
        <v>447500</v>
      </c>
      <c r="E20" s="297" t="s">
        <v>143</v>
      </c>
    </row>
    <row r="21" spans="1:6" x14ac:dyDescent="0.2">
      <c r="A21" s="320" t="s">
        <v>82</v>
      </c>
      <c r="B21" s="268">
        <f>ČSÚ_pozemky!C73*ČSÚ_pozemky!D73</f>
        <v>198462</v>
      </c>
      <c r="C21" s="268">
        <f>ČSÚ_pozemky!C74*ČSÚ_pozemky!D74</f>
        <v>436688</v>
      </c>
      <c r="D21" s="268" t="s">
        <v>143</v>
      </c>
      <c r="E21" s="297">
        <f>ČSÚ_pozemky!C75*ČSÚ_pozemky!D75</f>
        <v>822195</v>
      </c>
    </row>
    <row r="22" spans="1:6" x14ac:dyDescent="0.2">
      <c r="A22" s="320" t="s">
        <v>83</v>
      </c>
      <c r="B22" s="268">
        <f>ČSÚ_pozemky!C151*ČSÚ_pozemky!D151</f>
        <v>100284</v>
      </c>
      <c r="C22" s="268">
        <f>ČSÚ_pozemky!C152*ČSÚ_pozemky!D152</f>
        <v>99264</v>
      </c>
      <c r="D22" s="268">
        <f>ČSÚ_pozemky!C153*ČSÚ_pozemky!D153</f>
        <v>287073</v>
      </c>
      <c r="E22" s="297" t="s">
        <v>143</v>
      </c>
    </row>
    <row r="23" spans="1:6" x14ac:dyDescent="0.2">
      <c r="A23" s="320" t="s">
        <v>84</v>
      </c>
      <c r="B23" s="268">
        <f>ČSÚ_pozemky!C245*ČSÚ_pozemky!D245</f>
        <v>133104</v>
      </c>
      <c r="C23" s="268">
        <f>ČSÚ_pozemky!C246*ČSÚ_pozemky!D246</f>
        <v>190890</v>
      </c>
      <c r="D23" s="268">
        <f>ČSÚ_pozemky!C247*ČSÚ_pozemky!D247</f>
        <v>472635</v>
      </c>
      <c r="E23" s="297" t="s">
        <v>143</v>
      </c>
    </row>
    <row r="24" spans="1:6" ht="15" thickBot="1" x14ac:dyDescent="0.25">
      <c r="A24" s="321" t="s">
        <v>85</v>
      </c>
      <c r="B24" s="299">
        <f>ČSÚ_pozemky!C273*ČSÚ_pozemky!D273</f>
        <v>107387</v>
      </c>
      <c r="C24" s="299">
        <f>ČSÚ_pozemky!C274*ČSÚ_pozemky!D274</f>
        <v>231814</v>
      </c>
      <c r="D24" s="299">
        <f>ČSÚ_pozemky!C275*ČSÚ_pozemky!D275</f>
        <v>304590</v>
      </c>
      <c r="E24" s="300" t="s">
        <v>143</v>
      </c>
    </row>
    <row r="25" spans="1:6" ht="15" thickBot="1" x14ac:dyDescent="0.25">
      <c r="A25" s="261"/>
      <c r="B25" s="261"/>
      <c r="C25" s="261"/>
      <c r="D25" s="261"/>
      <c r="E25" s="261"/>
    </row>
    <row r="26" spans="1:6" ht="15.75" thickBot="1" x14ac:dyDescent="0.25">
      <c r="A26" s="485" t="s">
        <v>226</v>
      </c>
      <c r="B26" s="486"/>
      <c r="C26" s="486"/>
      <c r="D26" s="486"/>
      <c r="E26" s="487"/>
    </row>
    <row r="27" spans="1:6" s="252" customFormat="1" ht="15" thickBot="1" x14ac:dyDescent="0.25">
      <c r="A27" s="488" t="s">
        <v>134</v>
      </c>
      <c r="B27" s="490" t="s">
        <v>197</v>
      </c>
      <c r="C27" s="491"/>
      <c r="D27" s="491"/>
      <c r="E27" s="492"/>
      <c r="F27" s="282"/>
    </row>
    <row r="28" spans="1:6" ht="15" thickBot="1" x14ac:dyDescent="0.25">
      <c r="A28" s="489"/>
      <c r="B28" s="326" t="s">
        <v>135</v>
      </c>
      <c r="C28" s="326" t="s">
        <v>136</v>
      </c>
      <c r="D28" s="326" t="s">
        <v>137</v>
      </c>
      <c r="E28" s="328" t="s">
        <v>138</v>
      </c>
    </row>
    <row r="29" spans="1:6" x14ac:dyDescent="0.2">
      <c r="A29" s="329" t="s">
        <v>81</v>
      </c>
      <c r="B29" s="388">
        <f>CEILING(((B6+B20)*Koeficient!$D$7),1)</f>
        <v>1620043</v>
      </c>
      <c r="C29" s="376">
        <f>CEILING(((C6+C20)*Koeficient!$D$7),1)</f>
        <v>1848956</v>
      </c>
      <c r="D29" s="376">
        <f>CEILING(((D6+D20)*Koeficient!$D$7),1)</f>
        <v>3308791</v>
      </c>
      <c r="E29" s="389" t="s">
        <v>143</v>
      </c>
    </row>
    <row r="30" spans="1:6" x14ac:dyDescent="0.2">
      <c r="A30" s="320" t="s">
        <v>82</v>
      </c>
      <c r="B30" s="390">
        <f>CEILING(((B7+B21)*Koeficient!$D$7),1)</f>
        <v>1847747</v>
      </c>
      <c r="C30" s="379">
        <f>CEILING(((C7+C21)*Koeficient!$D$7),1)</f>
        <v>2380080</v>
      </c>
      <c r="D30" s="379" t="s">
        <v>143</v>
      </c>
      <c r="E30" s="391">
        <f>CEILING(((E7+E21)*Koeficient!$D$7),1)</f>
        <v>4943135</v>
      </c>
    </row>
    <row r="31" spans="1:6" x14ac:dyDescent="0.2">
      <c r="A31" s="320" t="s">
        <v>83</v>
      </c>
      <c r="B31" s="390">
        <f>CEILING(((B8+B22)*Koeficient!$D$7),1)</f>
        <v>1360234</v>
      </c>
      <c r="C31" s="379">
        <f>CEILING(((C8+C22)*Koeficient!$D$7),1)</f>
        <v>1327646</v>
      </c>
      <c r="D31" s="379">
        <f>CEILING(((D8+D22)*Koeficient!$D$7),1)</f>
        <v>3294345</v>
      </c>
      <c r="E31" s="391" t="s">
        <v>143</v>
      </c>
    </row>
    <row r="32" spans="1:6" x14ac:dyDescent="0.2">
      <c r="A32" s="320" t="s">
        <v>84</v>
      </c>
      <c r="B32" s="390">
        <f>CEILING(((B9+B23)*Koeficient!$D$7),1)</f>
        <v>1490174</v>
      </c>
      <c r="C32" s="379">
        <f>CEILING(((C9+C23)*Koeficient!$D$7),1)</f>
        <v>2418529</v>
      </c>
      <c r="D32" s="379">
        <f>CEILING(((D9+D23)*Koeficient!$D$7),1)</f>
        <v>3064817</v>
      </c>
      <c r="E32" s="391" t="s">
        <v>143</v>
      </c>
    </row>
    <row r="33" spans="1:5" ht="15" thickBot="1" x14ac:dyDescent="0.25">
      <c r="A33" s="321" t="s">
        <v>85</v>
      </c>
      <c r="B33" s="392">
        <f>CEILING(((B10+B24)*Koeficient!$D$7),1)</f>
        <v>1506772</v>
      </c>
      <c r="C33" s="393">
        <f>CEILING(((C10+C24)*Koeficient!$D$7),1)</f>
        <v>2705418</v>
      </c>
      <c r="D33" s="393">
        <f>CEILING(((D10+D24)*Koeficient!$D$7),1)</f>
        <v>2337118</v>
      </c>
      <c r="E33" s="394" t="s">
        <v>143</v>
      </c>
    </row>
    <row r="34" spans="1:5" ht="15" thickBot="1" x14ac:dyDescent="0.25">
      <c r="B34" s="52"/>
      <c r="C34" s="52"/>
      <c r="D34" s="52"/>
      <c r="E34" s="52"/>
    </row>
    <row r="35" spans="1:5" ht="15.75" thickBot="1" x14ac:dyDescent="0.25">
      <c r="A35" s="485" t="s">
        <v>227</v>
      </c>
      <c r="B35" s="486"/>
      <c r="C35" s="486"/>
      <c r="D35" s="486"/>
      <c r="E35" s="487"/>
    </row>
    <row r="36" spans="1:5" ht="15" thickBot="1" x14ac:dyDescent="0.25">
      <c r="A36" s="488" t="s">
        <v>134</v>
      </c>
      <c r="B36" s="490" t="s">
        <v>197</v>
      </c>
      <c r="C36" s="491"/>
      <c r="D36" s="491"/>
      <c r="E36" s="492"/>
    </row>
    <row r="37" spans="1:5" ht="15" thickBot="1" x14ac:dyDescent="0.25">
      <c r="A37" s="489"/>
      <c r="B37" s="326" t="s">
        <v>135</v>
      </c>
      <c r="C37" s="326" t="s">
        <v>136</v>
      </c>
      <c r="D37" s="326" t="s">
        <v>137</v>
      </c>
      <c r="E37" s="328" t="s">
        <v>138</v>
      </c>
    </row>
    <row r="38" spans="1:5" x14ac:dyDescent="0.2">
      <c r="A38" s="329" t="s">
        <v>81</v>
      </c>
      <c r="B38" s="388">
        <f>CEILING((B6*Koeficient!$D$7),1)</f>
        <v>1467061</v>
      </c>
      <c r="C38" s="376">
        <f>CEILING((C6*Koeficient!$D$7),1)</f>
        <v>1628106</v>
      </c>
      <c r="D38" s="376">
        <f>CEILING((D6*Koeficient!$D$7),1)</f>
        <v>2767316</v>
      </c>
      <c r="E38" s="389" t="s">
        <v>143</v>
      </c>
    </row>
    <row r="39" spans="1:5" x14ac:dyDescent="0.2">
      <c r="A39" s="320" t="s">
        <v>82</v>
      </c>
      <c r="B39" s="390">
        <f>CEILING((B7*Koeficient!$D$7),1)</f>
        <v>1607608</v>
      </c>
      <c r="C39" s="379">
        <f>CEILING((C7*Koeficient!$D$7),1)</f>
        <v>1851688</v>
      </c>
      <c r="D39" s="379" t="s">
        <v>143</v>
      </c>
      <c r="E39" s="391">
        <f>CEILING((E7*Koeficient!$D$7),1)</f>
        <v>3948279</v>
      </c>
    </row>
    <row r="40" spans="1:5" x14ac:dyDescent="0.2">
      <c r="A40" s="320" t="s">
        <v>83</v>
      </c>
      <c r="B40" s="390">
        <f>CEILING((B8*Koeficient!$D$7),1)</f>
        <v>1238890</v>
      </c>
      <c r="C40" s="379">
        <f>CEILING((C8*Koeficient!$D$7),1)</f>
        <v>1207537</v>
      </c>
      <c r="D40" s="379">
        <f>CEILING((D8*Koeficient!$D$7),1)</f>
        <v>2946987</v>
      </c>
      <c r="E40" s="391" t="s">
        <v>143</v>
      </c>
    </row>
    <row r="41" spans="1:5" x14ac:dyDescent="0.2">
      <c r="A41" s="320" t="s">
        <v>84</v>
      </c>
      <c r="B41" s="390">
        <f>CEILING((B9*Koeficient!$D$7),1)</f>
        <v>1329118</v>
      </c>
      <c r="C41" s="379">
        <f>CEILING((C9*Koeficient!$D$7),1)</f>
        <v>2187552</v>
      </c>
      <c r="D41" s="379">
        <f>CEILING((D9*Koeficient!$D$7),1)</f>
        <v>2492928</v>
      </c>
      <c r="E41" s="391" t="s">
        <v>143</v>
      </c>
    </row>
    <row r="42" spans="1:5" ht="15" thickBot="1" x14ac:dyDescent="0.25">
      <c r="A42" s="321" t="s">
        <v>85</v>
      </c>
      <c r="B42" s="392">
        <f>CEILING((B10*Koeficient!$D$7),1)</f>
        <v>1376834</v>
      </c>
      <c r="C42" s="393">
        <f>CEILING((C10*Koeficient!$D$7),1)</f>
        <v>2424923</v>
      </c>
      <c r="D42" s="393">
        <f>CEILING((D10*Koeficient!$D$7),1)</f>
        <v>1968564</v>
      </c>
      <c r="E42" s="394" t="s">
        <v>143</v>
      </c>
    </row>
  </sheetData>
  <sheetProtection algorithmName="SHA-512" hashValue="OHBlzOuMQvsXp2u4VQZOWOGAEgjK2ogCOjBZa3dtxWfGBEMO9Ns8JzK43BNmvf9rv4Pq3E6TQRx5SWDitsYyUw==" saltValue="y3sZFv3IXe4lWCbXusKPPg==" spinCount="100000" sheet="1" objects="1" scenarios="1"/>
  <mergeCells count="14">
    <mergeCell ref="A4:A5"/>
    <mergeCell ref="B4:E4"/>
    <mergeCell ref="A3:E3"/>
    <mergeCell ref="A12:E12"/>
    <mergeCell ref="A13:A15"/>
    <mergeCell ref="A35:E35"/>
    <mergeCell ref="A36:A37"/>
    <mergeCell ref="B36:E36"/>
    <mergeCell ref="A17:E17"/>
    <mergeCell ref="A18:A19"/>
    <mergeCell ref="B18:E18"/>
    <mergeCell ref="A27:A28"/>
    <mergeCell ref="B27:E27"/>
    <mergeCell ref="A26:E2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C1" sqref="C1"/>
    </sheetView>
  </sheetViews>
  <sheetFormatPr defaultRowHeight="14.25" x14ac:dyDescent="0.2"/>
  <cols>
    <col min="1" max="5" width="12.625" customWidth="1"/>
    <col min="6" max="6" width="10" style="282" customWidth="1"/>
  </cols>
  <sheetData>
    <row r="1" spans="1:6" s="359" customFormat="1" ht="26.1" customHeight="1" x14ac:dyDescent="0.25">
      <c r="A1" s="359" t="s">
        <v>207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76</v>
      </c>
      <c r="B6" s="268">
        <f>$B$14*ČSÚ_ceny!$I62</f>
        <v>1348695</v>
      </c>
      <c r="C6" s="268">
        <f>$C$14*ČSÚ_ceny!$J62</f>
        <v>1534825</v>
      </c>
      <c r="D6" s="268">
        <f>$D$14*ČSÚ_ceny!$K62</f>
        <v>2705030</v>
      </c>
      <c r="E6" s="297" t="s">
        <v>143</v>
      </c>
    </row>
    <row r="7" spans="1:6" x14ac:dyDescent="0.2">
      <c r="A7" s="320" t="s">
        <v>77</v>
      </c>
      <c r="B7" s="268">
        <f>$B$14*ČSÚ_ceny!$I63</f>
        <v>2051730</v>
      </c>
      <c r="C7" s="268">
        <f>$C$14*ČSÚ_ceny!$J63</f>
        <v>2263131</v>
      </c>
      <c r="D7" s="268" t="s">
        <v>143</v>
      </c>
      <c r="E7" s="297">
        <f>$E$14*ČSÚ_ceny!$L63</f>
        <v>3057694</v>
      </c>
    </row>
    <row r="8" spans="1:6" x14ac:dyDescent="0.2">
      <c r="A8" s="320" t="s">
        <v>78</v>
      </c>
      <c r="B8" s="268">
        <f>$B$14*ČSÚ_ceny!$I64</f>
        <v>1072530</v>
      </c>
      <c r="C8" s="268">
        <f>$C$14*ČSÚ_ceny!$J64</f>
        <v>1682841</v>
      </c>
      <c r="D8" s="268">
        <f>$D$14*ČSÚ_ceny!$K64</f>
        <v>1933288</v>
      </c>
      <c r="E8" s="297" t="s">
        <v>143</v>
      </c>
    </row>
    <row r="9" spans="1:6" ht="15" thickBot="1" x14ac:dyDescent="0.25">
      <c r="A9" s="321" t="s">
        <v>79</v>
      </c>
      <c r="B9" s="299">
        <f>$B$14*ČSÚ_ceny!$I65</f>
        <v>1214055</v>
      </c>
      <c r="C9" s="299">
        <f>$C$14*ČSÚ_ceny!$J65</f>
        <v>1524733</v>
      </c>
      <c r="D9" s="299">
        <f>$D$14*ČSÚ_ceny!$K65</f>
        <v>1843266</v>
      </c>
      <c r="E9" s="300" t="s">
        <v>143</v>
      </c>
    </row>
    <row r="10" spans="1:6" ht="15" thickBot="1" x14ac:dyDescent="0.25">
      <c r="A10" s="261"/>
      <c r="B10" s="261"/>
      <c r="C10" s="261"/>
      <c r="D10" s="261"/>
      <c r="E10" s="261"/>
    </row>
    <row r="11" spans="1:6" ht="15.75" thickBot="1" x14ac:dyDescent="0.25">
      <c r="A11" s="485" t="s">
        <v>194</v>
      </c>
      <c r="B11" s="486"/>
      <c r="C11" s="486"/>
      <c r="D11" s="486"/>
      <c r="E11" s="486"/>
      <c r="F11" s="323"/>
    </row>
    <row r="12" spans="1:6" ht="15" thickBot="1" x14ac:dyDescent="0.25">
      <c r="A12" s="482" t="s">
        <v>197</v>
      </c>
      <c r="B12" s="304" t="s">
        <v>135</v>
      </c>
      <c r="C12" s="305" t="s">
        <v>136</v>
      </c>
      <c r="D12" s="305" t="s">
        <v>137</v>
      </c>
      <c r="E12" s="306" t="s">
        <v>138</v>
      </c>
      <c r="F12" s="332"/>
    </row>
    <row r="13" spans="1:6" x14ac:dyDescent="0.2">
      <c r="A13" s="483"/>
      <c r="B13" s="276">
        <f>((ČSÚ_velikost!C40*ČSÚ_velikost!D40)+(ČSÚ_velikost!H40*ČSÚ_velikost!I40)+(ČSÚ_velikost!M40*ČSÚ_velikost!N40))/(ČSÚ_velikost!M40+ČSÚ_velikost!H40+ČSÚ_velikost!C40)</f>
        <v>764.77602523659311</v>
      </c>
      <c r="C13" s="276">
        <f>((ČSÚ_velikost!C41*ČSÚ_velikost!D41)+(ČSÚ_velikost!H41*ČSÚ_velikost!I41)+(ČSÚ_velikost!M41*ČSÚ_velikost!N41))/(ČSÚ_velikost!M41+ČSÚ_velikost!H41+ČSÚ_velikost!C41)</f>
        <v>840.88499999999999</v>
      </c>
      <c r="D13" s="276">
        <f>((ČSÚ_velikost!C42*ČSÚ_velikost!D42)+(ČSÚ_velikost!H42*ČSÚ_velikost!I42)+(ČSÚ_velikost!M42*ČSÚ_velikost!N42))/(ČSÚ_velikost!M42+ČSÚ_velikost!H42+ČSÚ_velikost!C42)</f>
        <v>874.00740740740741</v>
      </c>
      <c r="E13" s="277">
        <f>((ČSÚ_velikost!C43*ČSÚ_velikost!D43)+(ČSÚ_velikost!H43*ČSÚ_velikost!I43)+(ČSÚ_velikost!M43*ČSÚ_velikost!N43))/(ČSÚ_velikost!M43+ČSÚ_velikost!H43+ČSÚ_velikost!C43)</f>
        <v>794.13636363636363</v>
      </c>
      <c r="F13" s="317" t="s">
        <v>199</v>
      </c>
    </row>
    <row r="14" spans="1:6" ht="15" thickBot="1" x14ac:dyDescent="0.25">
      <c r="A14" s="484"/>
      <c r="B14" s="264">
        <v>765</v>
      </c>
      <c r="C14" s="264">
        <v>841</v>
      </c>
      <c r="D14" s="264">
        <v>874</v>
      </c>
      <c r="E14" s="265">
        <v>794</v>
      </c>
      <c r="F14" s="331" t="s">
        <v>200</v>
      </c>
    </row>
    <row r="15" spans="1:6" ht="15" thickBot="1" x14ac:dyDescent="0.25">
      <c r="A15" s="261"/>
      <c r="B15" s="261"/>
      <c r="C15" s="261"/>
      <c r="D15" s="261"/>
      <c r="E15" s="261"/>
    </row>
    <row r="16" spans="1:6" ht="15.75" thickBot="1" x14ac:dyDescent="0.25">
      <c r="A16" s="485" t="s">
        <v>179</v>
      </c>
      <c r="B16" s="486"/>
      <c r="C16" s="486"/>
      <c r="D16" s="486"/>
      <c r="E16" s="487"/>
    </row>
    <row r="17" spans="1:14" s="252" customFormat="1" ht="15" customHeight="1" thickBot="1" x14ac:dyDescent="0.25">
      <c r="A17" s="488" t="s">
        <v>134</v>
      </c>
      <c r="B17" s="490" t="s">
        <v>197</v>
      </c>
      <c r="C17" s="491"/>
      <c r="D17" s="491"/>
      <c r="E17" s="492"/>
      <c r="F17" s="282"/>
    </row>
    <row r="18" spans="1:14" ht="14.25" customHeight="1" thickBot="1" x14ac:dyDescent="0.25">
      <c r="A18" s="489"/>
      <c r="B18" s="326" t="s">
        <v>135</v>
      </c>
      <c r="C18" s="326" t="s">
        <v>136</v>
      </c>
      <c r="D18" s="326" t="s">
        <v>137</v>
      </c>
      <c r="E18" s="328" t="s">
        <v>138</v>
      </c>
    </row>
    <row r="19" spans="1:14" x14ac:dyDescent="0.2">
      <c r="A19" s="329" t="s">
        <v>76</v>
      </c>
      <c r="B19" s="268">
        <f>ČSÚ_pozemky!C61*ČSÚ_pozemky!D61</f>
        <v>212688</v>
      </c>
      <c r="C19" s="268">
        <f>ČSÚ_pozemky!C62*ČSÚ_pozemky!D62</f>
        <v>295848</v>
      </c>
      <c r="D19" s="268">
        <f>ČSÚ_pozemky!C63*ČSÚ_pozemky!D63</f>
        <v>768128</v>
      </c>
      <c r="E19" s="297"/>
    </row>
    <row r="20" spans="1:14" x14ac:dyDescent="0.2">
      <c r="A20" s="320" t="s">
        <v>77</v>
      </c>
      <c r="B20" s="268">
        <f>ČSÚ_pozemky!C148*ČSÚ_pozemky!D148</f>
        <v>296349</v>
      </c>
      <c r="C20" s="268">
        <f>ČSÚ_pozemky!C149*ČSÚ_pozemky!D149</f>
        <v>518024</v>
      </c>
      <c r="D20" s="268"/>
      <c r="E20" s="297">
        <f>ČSÚ_pozemky!C150*ČSÚ_pozemky!D150</f>
        <v>898092</v>
      </c>
    </row>
    <row r="21" spans="1:14" x14ac:dyDescent="0.2">
      <c r="A21" s="320" t="s">
        <v>78</v>
      </c>
      <c r="B21" s="268">
        <f>ČSÚ_pozemky!C226*ČSÚ_pozemky!D226</f>
        <v>102168</v>
      </c>
      <c r="C21" s="268">
        <f>ČSÚ_pozemky!C227*ČSÚ_pozemky!D227</f>
        <v>211470</v>
      </c>
      <c r="D21" s="268">
        <f>ČSÚ_pozemky!C228*ČSÚ_pozemky!D228</f>
        <v>255084</v>
      </c>
      <c r="E21" s="297"/>
    </row>
    <row r="22" spans="1:14" ht="15" thickBot="1" x14ac:dyDescent="0.25">
      <c r="A22" s="321" t="s">
        <v>79</v>
      </c>
      <c r="B22" s="299">
        <f>ČSÚ_pozemky!C254*ČSÚ_pozemky!D254</f>
        <v>148610</v>
      </c>
      <c r="C22" s="299">
        <f>ČSÚ_pozemky!C255*ČSÚ_pozemky!D255</f>
        <v>373835</v>
      </c>
      <c r="D22" s="299">
        <f>ČSÚ_pozemky!C256*ČSÚ_pozemky!D256</f>
        <v>244608</v>
      </c>
      <c r="E22" s="300"/>
    </row>
    <row r="23" spans="1:14" ht="15" thickBot="1" x14ac:dyDescent="0.25">
      <c r="A23" s="261"/>
      <c r="B23" s="261"/>
      <c r="C23" s="261"/>
      <c r="D23" s="261"/>
      <c r="E23" s="261"/>
    </row>
    <row r="24" spans="1:14" ht="15.75" thickBot="1" x14ac:dyDescent="0.25">
      <c r="A24" s="485" t="s">
        <v>226</v>
      </c>
      <c r="B24" s="486"/>
      <c r="C24" s="486"/>
      <c r="D24" s="486"/>
      <c r="E24" s="487"/>
    </row>
    <row r="25" spans="1:14" s="252" customFormat="1" ht="15" thickBot="1" x14ac:dyDescent="0.25">
      <c r="A25" s="488" t="s">
        <v>134</v>
      </c>
      <c r="B25" s="490" t="s">
        <v>197</v>
      </c>
      <c r="C25" s="491"/>
      <c r="D25" s="491"/>
      <c r="E25" s="492"/>
      <c r="F25" s="282"/>
      <c r="G25"/>
      <c r="H25"/>
      <c r="I25"/>
      <c r="J25"/>
      <c r="K25"/>
      <c r="L25"/>
      <c r="M25"/>
      <c r="N25"/>
    </row>
    <row r="26" spans="1:14" ht="15" thickBot="1" x14ac:dyDescent="0.25">
      <c r="A26" s="489"/>
      <c r="B26" s="326" t="s">
        <v>135</v>
      </c>
      <c r="C26" s="326" t="s">
        <v>136</v>
      </c>
      <c r="D26" s="326" t="s">
        <v>137</v>
      </c>
      <c r="E26" s="328" t="s">
        <v>138</v>
      </c>
    </row>
    <row r="27" spans="1:14" x14ac:dyDescent="0.2">
      <c r="A27" s="329" t="s">
        <v>76</v>
      </c>
      <c r="B27" s="388">
        <f>CEILING(((B6+B19)*Koeficient!$D$7),1)</f>
        <v>1889274</v>
      </c>
      <c r="C27" s="376">
        <f>CEILING(((C6+C19)*Koeficient!$D$7),1)</f>
        <v>2215115</v>
      </c>
      <c r="D27" s="376">
        <f>CEILING(((D6+D19)*Koeficient!$D$7),1)</f>
        <v>4202522</v>
      </c>
      <c r="E27" s="389" t="s">
        <v>143</v>
      </c>
    </row>
    <row r="28" spans="1:14" x14ac:dyDescent="0.2">
      <c r="A28" s="320" t="s">
        <v>77</v>
      </c>
      <c r="B28" s="390">
        <f>CEILING(((B7+B20)*Koeficient!$D$7),1)</f>
        <v>2841176</v>
      </c>
      <c r="C28" s="379">
        <f>CEILING(((C7+C20)*Koeficient!$D$7),1)</f>
        <v>3365198</v>
      </c>
      <c r="D28" s="379" t="s">
        <v>143</v>
      </c>
      <c r="E28" s="391">
        <f>CEILING(((E7+E20)*Koeficient!$D$7),1)</f>
        <v>4786502</v>
      </c>
    </row>
    <row r="29" spans="1:14" x14ac:dyDescent="0.2">
      <c r="A29" s="320" t="s">
        <v>78</v>
      </c>
      <c r="B29" s="390">
        <f>CEILING(((B8+B21)*Koeficient!$D$7),1)</f>
        <v>1421385</v>
      </c>
      <c r="C29" s="379">
        <f>CEILING(((C8+C21)*Koeficient!$D$7),1)</f>
        <v>2292117</v>
      </c>
      <c r="D29" s="379">
        <f>CEILING(((D8+D21)*Koeficient!$D$7),1)</f>
        <v>2647931</v>
      </c>
      <c r="E29" s="391" t="s">
        <v>143</v>
      </c>
    </row>
    <row r="30" spans="1:14" ht="15" thickBot="1" x14ac:dyDescent="0.25">
      <c r="A30" s="321" t="s">
        <v>79</v>
      </c>
      <c r="B30" s="392">
        <f>CEILING(((B9+B22)*Koeficient!$D$7),1)</f>
        <v>1648825</v>
      </c>
      <c r="C30" s="393">
        <f>CEILING(((C9+C22)*Koeficient!$D$7),1)</f>
        <v>2297268</v>
      </c>
      <c r="D30" s="393">
        <f>CEILING(((D9+D22)*Koeficient!$D$7),1)</f>
        <v>2526328</v>
      </c>
      <c r="E30" s="394" t="s">
        <v>143</v>
      </c>
    </row>
    <row r="31" spans="1:14" ht="15" thickBot="1" x14ac:dyDescent="0.25">
      <c r="B31" s="52"/>
      <c r="C31" s="52"/>
      <c r="D31" s="52"/>
      <c r="E31" s="52"/>
    </row>
    <row r="32" spans="1:14" ht="15.75" thickBot="1" x14ac:dyDescent="0.25">
      <c r="A32" s="485" t="s">
        <v>227</v>
      </c>
      <c r="B32" s="486"/>
      <c r="C32" s="486"/>
      <c r="D32" s="486"/>
      <c r="E32" s="487"/>
    </row>
    <row r="33" spans="1:5" ht="15" thickBot="1" x14ac:dyDescent="0.25">
      <c r="A33" s="488" t="s">
        <v>134</v>
      </c>
      <c r="B33" s="490" t="s">
        <v>197</v>
      </c>
      <c r="C33" s="491"/>
      <c r="D33" s="491"/>
      <c r="E33" s="492"/>
    </row>
    <row r="34" spans="1:5" ht="15" thickBot="1" x14ac:dyDescent="0.25">
      <c r="A34" s="489"/>
      <c r="B34" s="326" t="s">
        <v>135</v>
      </c>
      <c r="C34" s="326" t="s">
        <v>136</v>
      </c>
      <c r="D34" s="326" t="s">
        <v>137</v>
      </c>
      <c r="E34" s="328" t="s">
        <v>138</v>
      </c>
    </row>
    <row r="35" spans="1:5" x14ac:dyDescent="0.2">
      <c r="A35" s="329" t="s">
        <v>76</v>
      </c>
      <c r="B35" s="388">
        <f>CEILING((B6*Koeficient!$D$7),1)</f>
        <v>1631921</v>
      </c>
      <c r="C35" s="376">
        <f>CEILING((C6*Koeficient!$D$7),1)</f>
        <v>1857139</v>
      </c>
      <c r="D35" s="376">
        <f>CEILING((D6*Koeficient!$D$7),1)</f>
        <v>3273087</v>
      </c>
      <c r="E35" s="389" t="s">
        <v>143</v>
      </c>
    </row>
    <row r="36" spans="1:5" x14ac:dyDescent="0.2">
      <c r="A36" s="320" t="s">
        <v>77</v>
      </c>
      <c r="B36" s="390">
        <f>CEILING((B7*Koeficient!$D$7),1)</f>
        <v>2482594</v>
      </c>
      <c r="C36" s="379">
        <f>CEILING((C7*Koeficient!$D$7),1)</f>
        <v>2738389</v>
      </c>
      <c r="D36" s="379" t="s">
        <v>143</v>
      </c>
      <c r="E36" s="391">
        <f>CEILING((E7*Koeficient!$D$7),1)</f>
        <v>3699810</v>
      </c>
    </row>
    <row r="37" spans="1:5" x14ac:dyDescent="0.2">
      <c r="A37" s="320" t="s">
        <v>78</v>
      </c>
      <c r="B37" s="390">
        <f>CEILING((B8*Koeficient!$D$7),1)</f>
        <v>1297762</v>
      </c>
      <c r="C37" s="379">
        <f>CEILING((C8*Koeficient!$D$7),1)</f>
        <v>2036238</v>
      </c>
      <c r="D37" s="379">
        <f>CEILING((D8*Koeficient!$D$7),1)</f>
        <v>2339279</v>
      </c>
      <c r="E37" s="391" t="s">
        <v>143</v>
      </c>
    </row>
    <row r="38" spans="1:5" ht="15" thickBot="1" x14ac:dyDescent="0.25">
      <c r="A38" s="321" t="s">
        <v>79</v>
      </c>
      <c r="B38" s="392">
        <f>CEILING((B9*Koeficient!$D$7),1)</f>
        <v>1469007</v>
      </c>
      <c r="C38" s="393">
        <f>CEILING((C9*Koeficient!$D$7),1)</f>
        <v>1844927</v>
      </c>
      <c r="D38" s="393">
        <f>CEILING((D9*Koeficient!$D$7),1)</f>
        <v>2230352</v>
      </c>
      <c r="E38" s="394" t="s">
        <v>143</v>
      </c>
    </row>
  </sheetData>
  <sheetProtection algorithmName="SHA-512" hashValue="voAaPMLvA0pmQx3kLfQnyggEL5Gn+IQQPLlFpIDtPpBg9Fdj018x/6lPnUWI5re6lBYeJiFam3JOf/4LUDTzDw==" saltValue="oxiGgKqBbm3PRPRZAPZnzQ==" spinCount="100000" sheet="1" objects="1" scenarios="1"/>
  <mergeCells count="14">
    <mergeCell ref="A4:A5"/>
    <mergeCell ref="B4:E4"/>
    <mergeCell ref="A3:E3"/>
    <mergeCell ref="A11:E11"/>
    <mergeCell ref="A12:A14"/>
    <mergeCell ref="A32:E32"/>
    <mergeCell ref="A33:A34"/>
    <mergeCell ref="B33:E33"/>
    <mergeCell ref="A16:E16"/>
    <mergeCell ref="A17:A18"/>
    <mergeCell ref="B17:E17"/>
    <mergeCell ref="A25:A26"/>
    <mergeCell ref="B25:E25"/>
    <mergeCell ref="A24:E2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C1" sqref="C1"/>
    </sheetView>
  </sheetViews>
  <sheetFormatPr defaultRowHeight="14.25" x14ac:dyDescent="0.2"/>
  <cols>
    <col min="1" max="1" width="16.375" customWidth="1"/>
    <col min="2" max="5" width="12.625" customWidth="1"/>
    <col min="6" max="6" width="10" style="282" customWidth="1"/>
    <col min="8" max="10" width="8"/>
    <col min="11" max="11" width="10.375" bestFit="1" customWidth="1"/>
  </cols>
  <sheetData>
    <row r="1" spans="1:6" s="359" customFormat="1" ht="26.1" customHeight="1" x14ac:dyDescent="0.25">
      <c r="A1" s="359" t="s">
        <v>208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70</v>
      </c>
      <c r="B6" s="268">
        <f>$B$15*ČSÚ_ceny!$I56</f>
        <v>1919824</v>
      </c>
      <c r="C6" s="268">
        <f>$C$15*ČSÚ_ceny!$J56</f>
        <v>2396605</v>
      </c>
      <c r="D6" s="268" t="s">
        <v>143</v>
      </c>
      <c r="E6" s="297">
        <f>E$15*ČSÚ_ceny!L56</f>
        <v>4043892</v>
      </c>
    </row>
    <row r="7" spans="1:6" x14ac:dyDescent="0.2">
      <c r="A7" s="320" t="s">
        <v>71</v>
      </c>
      <c r="B7" s="268">
        <f>$B$15*ČSÚ_ceny!$I57</f>
        <v>1472848</v>
      </c>
      <c r="C7" s="268">
        <f>$C$15*ČSÚ_ceny!$J57</f>
        <v>1842395</v>
      </c>
      <c r="D7" s="268">
        <f>D$15*ČSÚ_ceny!K57</f>
        <v>3035799</v>
      </c>
      <c r="E7" s="297" t="s">
        <v>143</v>
      </c>
    </row>
    <row r="8" spans="1:6" x14ac:dyDescent="0.2">
      <c r="A8" s="320" t="s">
        <v>72</v>
      </c>
      <c r="B8" s="268">
        <f>$B$15*ČSÚ_ceny!$I58</f>
        <v>1023544</v>
      </c>
      <c r="C8" s="268">
        <f>$C$15*ČSÚ_ceny!$J58</f>
        <v>1499350</v>
      </c>
      <c r="D8" s="268">
        <f>D$15*ČSÚ_ceny!K58</f>
        <v>2100870</v>
      </c>
      <c r="E8" s="297" t="s">
        <v>143</v>
      </c>
    </row>
    <row r="9" spans="1:6" x14ac:dyDescent="0.2">
      <c r="A9" s="320" t="s">
        <v>73</v>
      </c>
      <c r="B9" s="268">
        <f>$B$15*ČSÚ_ceny!$I59</f>
        <v>1479056</v>
      </c>
      <c r="C9" s="268">
        <f>$C$15*ČSÚ_ceny!$J59</f>
        <v>1726215</v>
      </c>
      <c r="D9" s="268">
        <f>D$15*ČSÚ_ceny!K59</f>
        <v>2152764</v>
      </c>
      <c r="E9" s="297" t="s">
        <v>143</v>
      </c>
    </row>
    <row r="10" spans="1:6" ht="15" thickBot="1" x14ac:dyDescent="0.25">
      <c r="A10" s="321" t="s">
        <v>74</v>
      </c>
      <c r="B10" s="299">
        <f>$B$15*ČSÚ_ceny!$I60</f>
        <v>1699440</v>
      </c>
      <c r="C10" s="299">
        <f>$C$15*ČSÚ_ceny!$J60</f>
        <v>2136770</v>
      </c>
      <c r="D10" s="299">
        <f>D$15*ČSÚ_ceny!K60</f>
        <v>2598048</v>
      </c>
      <c r="E10" s="300" t="s">
        <v>143</v>
      </c>
    </row>
    <row r="11" spans="1:6" ht="15" thickBot="1" x14ac:dyDescent="0.25">
      <c r="A11" s="261"/>
      <c r="B11" s="261"/>
      <c r="C11" s="261"/>
      <c r="D11" s="261"/>
      <c r="E11" s="261"/>
    </row>
    <row r="12" spans="1:6" ht="15.75" thickBot="1" x14ac:dyDescent="0.25">
      <c r="A12" s="485" t="s">
        <v>194</v>
      </c>
      <c r="B12" s="486"/>
      <c r="C12" s="486"/>
      <c r="D12" s="486"/>
      <c r="E12" s="486"/>
      <c r="F12" s="323"/>
    </row>
    <row r="13" spans="1:6" ht="15" thickBot="1" x14ac:dyDescent="0.25">
      <c r="A13" s="482" t="s">
        <v>197</v>
      </c>
      <c r="B13" s="304" t="s">
        <v>135</v>
      </c>
      <c r="C13" s="305" t="s">
        <v>136</v>
      </c>
      <c r="D13" s="305" t="s">
        <v>137</v>
      </c>
      <c r="E13" s="306" t="s">
        <v>138</v>
      </c>
      <c r="F13" s="332"/>
    </row>
    <row r="14" spans="1:6" x14ac:dyDescent="0.2">
      <c r="A14" s="483"/>
      <c r="B14" s="276">
        <f>((ČSÚ_velikost!C35*ČSÚ_velikost!D35)+(ČSÚ_velikost!H35*ČSÚ_velikost!I35)+(ČSÚ_velikost!M35*ČSÚ_velikost!N35))/(ČSÚ_velikost!M35+ČSÚ_velikost!H35+ČSÚ_velikost!C35)</f>
        <v>776.25468164794006</v>
      </c>
      <c r="C14" s="276">
        <f>((ČSÚ_velikost!C36*ČSÚ_velikost!D36)+(ČSÚ_velikost!H36*ČSÚ_velikost!I36)+(ČSÚ_velikost!M36*ČSÚ_velikost!N36))/(ČSÚ_velikost!M36+ČSÚ_velikost!H36+ČSÚ_velikost!C36)</f>
        <v>784.8767123287671</v>
      </c>
      <c r="D14" s="276">
        <f>((ČSÚ_velikost!C37*ČSÚ_velikost!D37)+(ČSÚ_velikost!H37*ČSÚ_velikost!I37)+(ČSÚ_velikost!M37*ČSÚ_velikost!N37))/(ČSÚ_velikost!M37+ČSÚ_velikost!H37+ČSÚ_velikost!C37)</f>
        <v>837.36538461538464</v>
      </c>
      <c r="E14" s="277">
        <f>((ČSÚ_velikost!C38*ČSÚ_velikost!D38)+(ČSÚ_velikost!H38*ČSÚ_velikost!I38)+(ČSÚ_velikost!M38*ČSÚ_velikost!N38))/(ČSÚ_velikost!M38+ČSÚ_velikost!H38+ČSÚ_velikost!C38)</f>
        <v>922.41379310344826</v>
      </c>
      <c r="F14" s="317" t="s">
        <v>199</v>
      </c>
    </row>
    <row r="15" spans="1:6" ht="15" thickBot="1" x14ac:dyDescent="0.25">
      <c r="A15" s="484"/>
      <c r="B15" s="264">
        <v>776</v>
      </c>
      <c r="C15" s="264">
        <v>785</v>
      </c>
      <c r="D15" s="264">
        <v>837</v>
      </c>
      <c r="E15" s="265">
        <v>922</v>
      </c>
      <c r="F15" s="331" t="s">
        <v>200</v>
      </c>
    </row>
    <row r="16" spans="1:6" ht="15" thickBot="1" x14ac:dyDescent="0.25">
      <c r="A16" s="261"/>
      <c r="B16" s="261"/>
      <c r="C16" s="261"/>
      <c r="D16" s="261"/>
      <c r="E16" s="261"/>
    </row>
    <row r="17" spans="1:13" ht="15.75" thickBot="1" x14ac:dyDescent="0.25">
      <c r="A17" s="485" t="s">
        <v>179</v>
      </c>
      <c r="B17" s="486"/>
      <c r="C17" s="486"/>
      <c r="D17" s="486"/>
      <c r="E17" s="487"/>
    </row>
    <row r="18" spans="1:13" s="252" customFormat="1" ht="15" customHeight="1" thickBot="1" x14ac:dyDescent="0.25">
      <c r="A18" s="488" t="s">
        <v>134</v>
      </c>
      <c r="B18" s="490" t="s">
        <v>197</v>
      </c>
      <c r="C18" s="491"/>
      <c r="D18" s="491"/>
      <c r="E18" s="492"/>
      <c r="F18" s="282"/>
    </row>
    <row r="19" spans="1:13" ht="14.25" customHeight="1" thickBot="1" x14ac:dyDescent="0.25">
      <c r="A19" s="489"/>
      <c r="B19" s="326" t="s">
        <v>135</v>
      </c>
      <c r="C19" s="326" t="s">
        <v>136</v>
      </c>
      <c r="D19" s="326" t="s">
        <v>137</v>
      </c>
      <c r="E19" s="328" t="s">
        <v>138</v>
      </c>
    </row>
    <row r="20" spans="1:13" x14ac:dyDescent="0.2">
      <c r="A20" s="329" t="s">
        <v>70</v>
      </c>
      <c r="B20" s="268">
        <f>ČSÚ_pozemky!C52*ČSÚ_pozemky!D52</f>
        <v>471880</v>
      </c>
      <c r="C20" s="268">
        <f>ČSÚ_pozemky!C53*ČSÚ_pozemky!D53</f>
        <v>579360</v>
      </c>
      <c r="D20" s="276" t="s">
        <v>143</v>
      </c>
      <c r="E20" s="297">
        <f>ČSÚ_pozemky!C54*ČSÚ_pozemky!D54</f>
        <v>1181625</v>
      </c>
    </row>
    <row r="21" spans="1:13" x14ac:dyDescent="0.2">
      <c r="A21" s="320" t="s">
        <v>71</v>
      </c>
      <c r="B21" s="268">
        <f>ČSÚ_pozemky!C70*ČSÚ_pozemky!D70</f>
        <v>207350</v>
      </c>
      <c r="C21" s="268">
        <f>ČSÚ_pozemky!C71*ČSÚ_pozemky!D71</f>
        <v>330270</v>
      </c>
      <c r="D21" s="268">
        <f>ČSÚ_pozemky!C72*ČSÚ_pozemky!D72</f>
        <v>743932</v>
      </c>
      <c r="E21" s="297" t="s">
        <v>143</v>
      </c>
    </row>
    <row r="22" spans="1:13" x14ac:dyDescent="0.2">
      <c r="A22" s="320" t="s">
        <v>72</v>
      </c>
      <c r="B22" s="268">
        <f>ČSÚ_pozemky!C125*ČSÚ_pozemky!D125</f>
        <v>149574</v>
      </c>
      <c r="C22" s="268">
        <f>ČSÚ_pozemky!C126*ČSÚ_pozemky!D126</f>
        <v>228099</v>
      </c>
      <c r="D22" s="268">
        <f>ČSÚ_pozemky!C127*ČSÚ_pozemky!D127</f>
        <v>343312</v>
      </c>
      <c r="E22" s="297" t="s">
        <v>143</v>
      </c>
    </row>
    <row r="23" spans="1:13" x14ac:dyDescent="0.2">
      <c r="A23" s="320" t="s">
        <v>73</v>
      </c>
      <c r="B23" s="268">
        <f>ČSÚ_pozemky!C211*ČSÚ_pozemky!D211</f>
        <v>219108</v>
      </c>
      <c r="C23" s="268">
        <f>ČSÚ_pozemky!C212*ČSÚ_pozemky!D212</f>
        <v>306627</v>
      </c>
      <c r="D23" s="268">
        <f>ČSÚ_pozemky!C213*ČSÚ_pozemky!D213</f>
        <v>545240</v>
      </c>
      <c r="E23" s="297" t="s">
        <v>143</v>
      </c>
    </row>
    <row r="24" spans="1:13" ht="15" thickBot="1" x14ac:dyDescent="0.25">
      <c r="A24" s="321" t="s">
        <v>74</v>
      </c>
      <c r="B24" s="299">
        <f>ČSÚ_pozemky!C242*ČSÚ_pozemky!D242</f>
        <v>213885</v>
      </c>
      <c r="C24" s="299">
        <f>ČSÚ_pozemky!C243*ČSÚ_pozemky!D243</f>
        <v>288075</v>
      </c>
      <c r="D24" s="299">
        <f>ČSÚ_pozemky!C244*ČSÚ_pozemky!D244</f>
        <v>321605</v>
      </c>
      <c r="E24" s="300" t="s">
        <v>143</v>
      </c>
    </row>
    <row r="25" spans="1:13" ht="15" thickBot="1" x14ac:dyDescent="0.25">
      <c r="A25" s="261"/>
      <c r="B25" s="261"/>
      <c r="C25" s="261"/>
      <c r="D25" s="261"/>
      <c r="E25" s="261"/>
    </row>
    <row r="26" spans="1:13" ht="15.75" thickBot="1" x14ac:dyDescent="0.25">
      <c r="A26" s="485" t="s">
        <v>226</v>
      </c>
      <c r="B26" s="486"/>
      <c r="C26" s="486"/>
      <c r="D26" s="486"/>
      <c r="E26" s="487"/>
    </row>
    <row r="27" spans="1:13" s="252" customFormat="1" ht="15" thickBot="1" x14ac:dyDescent="0.25">
      <c r="A27" s="488" t="s">
        <v>134</v>
      </c>
      <c r="B27" s="490" t="s">
        <v>197</v>
      </c>
      <c r="C27" s="491"/>
      <c r="D27" s="491"/>
      <c r="E27" s="492"/>
      <c r="F27" s="282"/>
      <c r="G27"/>
      <c r="H27"/>
      <c r="I27"/>
      <c r="J27"/>
      <c r="K27"/>
      <c r="L27"/>
      <c r="M27"/>
    </row>
    <row r="28" spans="1:13" ht="15" thickBot="1" x14ac:dyDescent="0.25">
      <c r="A28" s="489"/>
      <c r="B28" s="326" t="s">
        <v>135</v>
      </c>
      <c r="C28" s="326" t="s">
        <v>136</v>
      </c>
      <c r="D28" s="326" t="s">
        <v>137</v>
      </c>
      <c r="E28" s="328" t="s">
        <v>138</v>
      </c>
    </row>
    <row r="29" spans="1:13" x14ac:dyDescent="0.2">
      <c r="A29" s="329" t="s">
        <v>70</v>
      </c>
      <c r="B29" s="388">
        <f>CEILING(((B6+B20)*Koeficient!$D$7),1)</f>
        <v>2893962</v>
      </c>
      <c r="C29" s="376">
        <f>CEILING(((C6+C20)*Koeficient!$D$7),1)</f>
        <v>3600918</v>
      </c>
      <c r="D29" s="376" t="s">
        <v>143</v>
      </c>
      <c r="E29" s="389">
        <f>CEILING(((E6+E20)*Koeficient!$D$7),1)</f>
        <v>6322876</v>
      </c>
    </row>
    <row r="30" spans="1:13" x14ac:dyDescent="0.2">
      <c r="A30" s="320" t="s">
        <v>71</v>
      </c>
      <c r="B30" s="390">
        <f>CEILING(((B7+B21)*Koeficient!$D$7),1)</f>
        <v>2033040</v>
      </c>
      <c r="C30" s="379">
        <f>CEILING(((C7+C21)*Koeficient!$D$7),1)</f>
        <v>2628925</v>
      </c>
      <c r="D30" s="379">
        <f>CEILING(((D7+D21)*Koeficient!$D$7),1)</f>
        <v>4573475</v>
      </c>
      <c r="E30" s="391" t="s">
        <v>143</v>
      </c>
    </row>
    <row r="31" spans="1:13" x14ac:dyDescent="0.2">
      <c r="A31" s="320" t="s">
        <v>72</v>
      </c>
      <c r="B31" s="390">
        <f>CEILING(((B8+B22)*Koeficient!$D$7),1)</f>
        <v>1419473</v>
      </c>
      <c r="C31" s="379">
        <f>CEILING(((C8+C22)*Koeficient!$D$7),1)</f>
        <v>2090214</v>
      </c>
      <c r="D31" s="379">
        <f>CEILING(((D8+D22)*Koeficient!$D$7),1)</f>
        <v>2957461</v>
      </c>
      <c r="E31" s="391" t="s">
        <v>143</v>
      </c>
    </row>
    <row r="32" spans="1:13" x14ac:dyDescent="0.2">
      <c r="A32" s="320" t="s">
        <v>73</v>
      </c>
      <c r="B32" s="390">
        <f>CEILING(((B9+B23)*Koeficient!$D$7),1)</f>
        <v>2054779</v>
      </c>
      <c r="C32" s="379">
        <f>CEILING(((C9+C23)*Koeficient!$D$7),1)</f>
        <v>2459739</v>
      </c>
      <c r="D32" s="379">
        <f>CEILING(((D9+D23)*Koeficient!$D$7),1)</f>
        <v>3264585</v>
      </c>
      <c r="E32" s="391" t="s">
        <v>143</v>
      </c>
    </row>
    <row r="33" spans="1:5" ht="15" thickBot="1" x14ac:dyDescent="0.25">
      <c r="A33" s="321" t="s">
        <v>74</v>
      </c>
      <c r="B33" s="392">
        <f>CEILING(((B10+B24)*Koeficient!$D$7),1)</f>
        <v>2315124</v>
      </c>
      <c r="C33" s="393">
        <f>CEILING(((C10+C24)*Koeficient!$D$7),1)</f>
        <v>2934063</v>
      </c>
      <c r="D33" s="393">
        <f>CEILING(((D10+D24)*Koeficient!$D$7),1)</f>
        <v>3532781</v>
      </c>
      <c r="E33" s="394" t="s">
        <v>143</v>
      </c>
    </row>
    <row r="34" spans="1:5" ht="15" thickBot="1" x14ac:dyDescent="0.25">
      <c r="B34" s="52"/>
      <c r="C34" s="52"/>
      <c r="D34" s="52"/>
      <c r="E34" s="52"/>
    </row>
    <row r="35" spans="1:5" ht="15.75" thickBot="1" x14ac:dyDescent="0.25">
      <c r="A35" s="485" t="s">
        <v>227</v>
      </c>
      <c r="B35" s="486"/>
      <c r="C35" s="486"/>
      <c r="D35" s="486"/>
      <c r="E35" s="487"/>
    </row>
    <row r="36" spans="1:5" ht="15" thickBot="1" x14ac:dyDescent="0.25">
      <c r="A36" s="488" t="s">
        <v>134</v>
      </c>
      <c r="B36" s="490" t="s">
        <v>197</v>
      </c>
      <c r="C36" s="491"/>
      <c r="D36" s="491"/>
      <c r="E36" s="492"/>
    </row>
    <row r="37" spans="1:5" ht="15" thickBot="1" x14ac:dyDescent="0.25">
      <c r="A37" s="489"/>
      <c r="B37" s="326" t="s">
        <v>135</v>
      </c>
      <c r="C37" s="326" t="s">
        <v>136</v>
      </c>
      <c r="D37" s="326" t="s">
        <v>137</v>
      </c>
      <c r="E37" s="328" t="s">
        <v>138</v>
      </c>
    </row>
    <row r="38" spans="1:5" x14ac:dyDescent="0.2">
      <c r="A38" s="329" t="s">
        <v>70</v>
      </c>
      <c r="B38" s="388">
        <f>CEILING((B6*Koeficient!$D$7),1)</f>
        <v>2322988</v>
      </c>
      <c r="C38" s="376">
        <f>CEILING((C6*Koeficient!$D$7),1)</f>
        <v>2899893</v>
      </c>
      <c r="D38" s="376" t="s">
        <v>143</v>
      </c>
      <c r="E38" s="389">
        <f>CEILING((E6*Koeficient!$D$7),1)</f>
        <v>4893110</v>
      </c>
    </row>
    <row r="39" spans="1:5" x14ac:dyDescent="0.2">
      <c r="A39" s="320" t="s">
        <v>71</v>
      </c>
      <c r="B39" s="390">
        <f>CEILING((B7*Koeficient!$D$7),1)</f>
        <v>1782147</v>
      </c>
      <c r="C39" s="379">
        <f>CEILING((C7*Koeficient!$D$7),1)</f>
        <v>2229298</v>
      </c>
      <c r="D39" s="379">
        <f>CEILING((D7*Koeficient!$D$7),1)</f>
        <v>3673317</v>
      </c>
      <c r="E39" s="391" t="s">
        <v>143</v>
      </c>
    </row>
    <row r="40" spans="1:5" x14ac:dyDescent="0.2">
      <c r="A40" s="320" t="s">
        <v>72</v>
      </c>
      <c r="B40" s="390">
        <f>CEILING((B8*Koeficient!$D$7),1)</f>
        <v>1238489</v>
      </c>
      <c r="C40" s="379">
        <f>CEILING((C8*Koeficient!$D$7),1)</f>
        <v>1814214</v>
      </c>
      <c r="D40" s="379">
        <f>CEILING((D8*Koeficient!$D$7),1)</f>
        <v>2542053</v>
      </c>
      <c r="E40" s="391" t="s">
        <v>143</v>
      </c>
    </row>
    <row r="41" spans="1:5" x14ac:dyDescent="0.2">
      <c r="A41" s="320" t="s">
        <v>73</v>
      </c>
      <c r="B41" s="390">
        <f>CEILING((B9*Koeficient!$D$7),1)</f>
        <v>1789658</v>
      </c>
      <c r="C41" s="379">
        <f>CEILING((C9*Koeficient!$D$7),1)</f>
        <v>2088721</v>
      </c>
      <c r="D41" s="379">
        <f>CEILING((D9*Koeficient!$D$7),1)</f>
        <v>2604845</v>
      </c>
      <c r="E41" s="391" t="s">
        <v>143</v>
      </c>
    </row>
    <row r="42" spans="1:5" ht="15" thickBot="1" x14ac:dyDescent="0.25">
      <c r="A42" s="321" t="s">
        <v>74</v>
      </c>
      <c r="B42" s="392">
        <f>CEILING((B10*Koeficient!$D$7),1)</f>
        <v>2056323</v>
      </c>
      <c r="C42" s="393">
        <f>CEILING((C10*Koeficient!$D$7),1)</f>
        <v>2585492</v>
      </c>
      <c r="D42" s="393">
        <f>CEILING((D10*Koeficient!$D$7),1)</f>
        <v>3143639</v>
      </c>
      <c r="E42" s="394" t="s">
        <v>143</v>
      </c>
    </row>
  </sheetData>
  <sheetProtection algorithmName="SHA-512" hashValue="aVryqm0GvDnZpMjFUad4pYj5BKm8Ver+u+94GSCIuMVYTh/1Dpbh4HDYvLWQ6fCkearRYxVWusr+nj1jI8qEoA==" saltValue="S4CYVX+QzIttgQLQL4OFDQ==" spinCount="100000" sheet="1" objects="1" scenarios="1"/>
  <mergeCells count="14">
    <mergeCell ref="A4:A5"/>
    <mergeCell ref="B4:E4"/>
    <mergeCell ref="A3:E3"/>
    <mergeCell ref="A12:E12"/>
    <mergeCell ref="A13:A15"/>
    <mergeCell ref="A35:E35"/>
    <mergeCell ref="A36:A37"/>
    <mergeCell ref="B36:E36"/>
    <mergeCell ref="A17:E17"/>
    <mergeCell ref="A18:A19"/>
    <mergeCell ref="B18:E18"/>
    <mergeCell ref="A27:A28"/>
    <mergeCell ref="B27:E27"/>
    <mergeCell ref="A26:E2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1" sqref="C1"/>
    </sheetView>
  </sheetViews>
  <sheetFormatPr defaultRowHeight="14.25" x14ac:dyDescent="0.2"/>
  <cols>
    <col min="1" max="1" width="15.875" customWidth="1"/>
    <col min="2" max="5" width="12.625" customWidth="1"/>
    <col min="6" max="6" width="10" style="282" customWidth="1"/>
  </cols>
  <sheetData>
    <row r="1" spans="1:6" s="359" customFormat="1" ht="26.1" customHeight="1" x14ac:dyDescent="0.25">
      <c r="A1" s="359" t="s">
        <v>209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65</v>
      </c>
      <c r="B6" s="268">
        <f>B$14*ČSÚ_ceny!I51</f>
        <v>1685890</v>
      </c>
      <c r="C6" s="268">
        <f>C$14*ČSÚ_ceny!J51</f>
        <v>1697388</v>
      </c>
      <c r="D6" s="268">
        <f>D$14*ČSÚ_ceny!K51</f>
        <v>2546953</v>
      </c>
      <c r="E6" s="297" t="s">
        <v>143</v>
      </c>
    </row>
    <row r="7" spans="1:6" x14ac:dyDescent="0.2">
      <c r="A7" s="320" t="s">
        <v>66</v>
      </c>
      <c r="B7" s="268">
        <f>B$14*ČSÚ_ceny!I52</f>
        <v>1831308</v>
      </c>
      <c r="C7" s="268">
        <f>C$14*ČSÚ_ceny!J52</f>
        <v>1921920</v>
      </c>
      <c r="D7" s="268">
        <f>D$14*ČSÚ_ceny!K52</f>
        <v>2271713</v>
      </c>
      <c r="E7" s="297" t="s">
        <v>143</v>
      </c>
    </row>
    <row r="8" spans="1:6" x14ac:dyDescent="0.2">
      <c r="A8" s="320" t="s">
        <v>67</v>
      </c>
      <c r="B8" s="268">
        <f>B$14*ČSÚ_ceny!I53</f>
        <v>1994304</v>
      </c>
      <c r="C8" s="268">
        <f>C$14*ČSÚ_ceny!J53</f>
        <v>1834140</v>
      </c>
      <c r="D8" s="268" t="s">
        <v>143</v>
      </c>
      <c r="E8" s="297">
        <f>E$14*ČSÚ_ceny!L53</f>
        <v>3116610</v>
      </c>
    </row>
    <row r="9" spans="1:6" ht="15" thickBot="1" x14ac:dyDescent="0.25">
      <c r="A9" s="321" t="s">
        <v>68</v>
      </c>
      <c r="B9" s="299">
        <f>B$14*ČSÚ_ceny!I54</f>
        <v>1634754</v>
      </c>
      <c r="C9" s="299">
        <f>C$14*ČSÚ_ceny!J54</f>
        <v>2205588</v>
      </c>
      <c r="D9" s="299">
        <f>D$14*ČSÚ_ceny!K54</f>
        <v>1728114</v>
      </c>
      <c r="E9" s="300" t="s">
        <v>143</v>
      </c>
    </row>
    <row r="10" spans="1:6" ht="15" thickBot="1" x14ac:dyDescent="0.25">
      <c r="A10" s="261"/>
      <c r="B10" s="261"/>
      <c r="C10" s="261"/>
      <c r="D10" s="261"/>
      <c r="E10" s="261"/>
    </row>
    <row r="11" spans="1:6" ht="15.75" thickBot="1" x14ac:dyDescent="0.25">
      <c r="A11" s="485" t="s">
        <v>194</v>
      </c>
      <c r="B11" s="486"/>
      <c r="C11" s="486"/>
      <c r="D11" s="486"/>
      <c r="E11" s="486"/>
      <c r="F11" s="323"/>
    </row>
    <row r="12" spans="1:6" ht="15" thickBot="1" x14ac:dyDescent="0.25">
      <c r="A12" s="482" t="s">
        <v>197</v>
      </c>
      <c r="B12" s="304" t="s">
        <v>135</v>
      </c>
      <c r="C12" s="305" t="s">
        <v>136</v>
      </c>
      <c r="D12" s="305" t="s">
        <v>137</v>
      </c>
      <c r="E12" s="306" t="s">
        <v>138</v>
      </c>
      <c r="F12" s="332"/>
    </row>
    <row r="13" spans="1:6" x14ac:dyDescent="0.2">
      <c r="A13" s="483"/>
      <c r="B13" s="276">
        <f>((ČSÚ_velikost!C30*ČSÚ_velikost!D30)+(ČSÚ_velikost!H30*ČSÚ_velikost!I30)+(ČSÚ_velikost!M30*ČSÚ_velikost!N30))/(ČSÚ_velikost!M30+ČSÚ_velikost!H30+ČSÚ_velikost!C30)</f>
        <v>798.65695792880263</v>
      </c>
      <c r="C13" s="276">
        <f>((ČSÚ_velikost!C31*ČSÚ_velikost!D31)+(ČSÚ_velikost!H31*ČSÚ_velikost!I31)+(ČSÚ_velikost!M31*ČSÚ_velikost!N31))/(ČSÚ_velikost!M31+ČSÚ_velikost!H31+ČSÚ_velikost!C31)</f>
        <v>924.18032786885249</v>
      </c>
      <c r="D13" s="276">
        <f>((ČSÚ_velikost!C32*ČSÚ_velikost!D32)+(ČSÚ_velikost!H32*ČSÚ_velikost!I32)+(ČSÚ_velikost!N32*ČSÚ_velikost!M32))/(ČSÚ_velikost!M32+ČSÚ_velikost!H32+ČSÚ_velikost!C32)</f>
        <v>982.88372093023258</v>
      </c>
      <c r="E13" s="277">
        <f>((ČSÚ_velikost!C33*ČSÚ_velikost!D33)+(ČSÚ_velikost!H33*ČSÚ_velikost!I33)+(ČSÚ_velikost!M33*ČSÚ_velikost!N33))/(ČSÚ_velikost!M33+ČSÚ_velikost!H33+ČSÚ_velikost!C33)</f>
        <v>678.90909090909088</v>
      </c>
      <c r="F13" s="317" t="s">
        <v>199</v>
      </c>
    </row>
    <row r="14" spans="1:6" ht="15" thickBot="1" x14ac:dyDescent="0.25">
      <c r="A14" s="484"/>
      <c r="B14" s="264">
        <v>799</v>
      </c>
      <c r="C14" s="264">
        <v>924</v>
      </c>
      <c r="D14" s="264">
        <v>983</v>
      </c>
      <c r="E14" s="265">
        <v>679</v>
      </c>
      <c r="F14" s="331" t="s">
        <v>200</v>
      </c>
    </row>
    <row r="15" spans="1:6" ht="15" thickBot="1" x14ac:dyDescent="0.25">
      <c r="A15" s="261"/>
      <c r="B15" s="261"/>
      <c r="C15" s="261"/>
      <c r="D15" s="261"/>
      <c r="E15" s="261"/>
    </row>
    <row r="16" spans="1:6" ht="15.75" thickBot="1" x14ac:dyDescent="0.25">
      <c r="A16" s="485" t="s">
        <v>179</v>
      </c>
      <c r="B16" s="486"/>
      <c r="C16" s="486"/>
      <c r="D16" s="486"/>
      <c r="E16" s="487"/>
    </row>
    <row r="17" spans="1:13" s="252" customFormat="1" ht="15" customHeight="1" thickBot="1" x14ac:dyDescent="0.25">
      <c r="A17" s="488" t="s">
        <v>134</v>
      </c>
      <c r="B17" s="490" t="s">
        <v>197</v>
      </c>
      <c r="C17" s="491"/>
      <c r="D17" s="491"/>
      <c r="E17" s="492"/>
      <c r="F17" s="282"/>
    </row>
    <row r="18" spans="1:13" ht="14.25" customHeight="1" thickBot="1" x14ac:dyDescent="0.25">
      <c r="A18" s="489"/>
      <c r="B18" s="326" t="s">
        <v>135</v>
      </c>
      <c r="C18" s="326" t="s">
        <v>136</v>
      </c>
      <c r="D18" s="326" t="s">
        <v>137</v>
      </c>
      <c r="E18" s="328" t="s">
        <v>138</v>
      </c>
    </row>
    <row r="19" spans="1:13" x14ac:dyDescent="0.2">
      <c r="A19" s="329" t="s">
        <v>65</v>
      </c>
      <c r="B19" s="268">
        <f>ČSÚ_pozemky!C23*ČSÚ_pozemky!D23</f>
        <v>211788</v>
      </c>
      <c r="C19" s="268">
        <f>ČSÚ_pozemky!C24*ČSÚ_pozemky!D24</f>
        <v>302155</v>
      </c>
      <c r="D19" s="268">
        <f>ČSÚ_pozemky!C25*ČSÚ_pozemky!D25</f>
        <v>539201</v>
      </c>
      <c r="E19" s="297" t="s">
        <v>143</v>
      </c>
    </row>
    <row r="20" spans="1:13" x14ac:dyDescent="0.2">
      <c r="A20" s="320" t="s">
        <v>66</v>
      </c>
      <c r="B20" s="268">
        <f>ČSÚ_pozemky!C64*ČSÚ_pozemky!D64</f>
        <v>344576</v>
      </c>
      <c r="C20" s="268">
        <f>ČSÚ_pozemky!C65*ČSÚ_pozemky!D65</f>
        <v>290466</v>
      </c>
      <c r="D20" s="268">
        <f>ČSÚ_pozemky!C66*ČSÚ_pozemky!D66</f>
        <v>456853</v>
      </c>
      <c r="E20" s="297" t="s">
        <v>143</v>
      </c>
    </row>
    <row r="21" spans="1:13" x14ac:dyDescent="0.2">
      <c r="A21" s="320" t="s">
        <v>67</v>
      </c>
      <c r="B21" s="268">
        <f>ČSÚ_pozemky!C106*ČSÚ_pozemky!D106</f>
        <v>270995</v>
      </c>
      <c r="C21" s="268">
        <f>ČSÚ_pozemky!C107*ČSÚ_pozemky!D107</f>
        <v>393921</v>
      </c>
      <c r="D21" s="268" t="s">
        <v>143</v>
      </c>
      <c r="E21" s="297">
        <f>ČSÚ_pozemky!C108*ČSÚ_pozemky!D108</f>
        <v>963106</v>
      </c>
    </row>
    <row r="22" spans="1:13" ht="15" thickBot="1" x14ac:dyDescent="0.25">
      <c r="A22" s="321" t="s">
        <v>68</v>
      </c>
      <c r="B22" s="299">
        <f>ČSÚ_pozemky!C214*ČSÚ_pozemky!D214</f>
        <v>170269</v>
      </c>
      <c r="C22" s="299">
        <f>ČSÚ_pozemky!C215*ČSÚ_pozemky!D215</f>
        <v>232596</v>
      </c>
      <c r="D22" s="299">
        <f>ČSÚ_pozemky!C216*ČSÚ_pozemky!D216</f>
        <v>445300</v>
      </c>
      <c r="E22" s="300" t="s">
        <v>143</v>
      </c>
    </row>
    <row r="23" spans="1:13" ht="15" thickBot="1" x14ac:dyDescent="0.25">
      <c r="A23" s="261"/>
      <c r="B23" s="261"/>
      <c r="C23" s="261"/>
      <c r="D23" s="261"/>
      <c r="E23" s="261"/>
    </row>
    <row r="24" spans="1:13" ht="15.75" thickBot="1" x14ac:dyDescent="0.25">
      <c r="A24" s="485" t="s">
        <v>226</v>
      </c>
      <c r="B24" s="486"/>
      <c r="C24" s="486"/>
      <c r="D24" s="486"/>
      <c r="E24" s="487"/>
    </row>
    <row r="25" spans="1:13" s="252" customFormat="1" ht="15" thickBot="1" x14ac:dyDescent="0.25">
      <c r="A25" s="488" t="s">
        <v>134</v>
      </c>
      <c r="B25" s="490" t="s">
        <v>197</v>
      </c>
      <c r="C25" s="491"/>
      <c r="D25" s="491"/>
      <c r="E25" s="492"/>
      <c r="F25"/>
      <c r="G25"/>
      <c r="H25"/>
      <c r="I25"/>
      <c r="J25"/>
      <c r="K25"/>
      <c r="L25"/>
      <c r="M25"/>
    </row>
    <row r="26" spans="1:13" ht="15" thickBot="1" x14ac:dyDescent="0.25">
      <c r="A26" s="489"/>
      <c r="B26" s="326" t="s">
        <v>135</v>
      </c>
      <c r="C26" s="326" t="s">
        <v>136</v>
      </c>
      <c r="D26" s="326" t="s">
        <v>137</v>
      </c>
      <c r="E26" s="328" t="s">
        <v>138</v>
      </c>
      <c r="F26"/>
    </row>
    <row r="27" spans="1:13" x14ac:dyDescent="0.2">
      <c r="A27" s="329" t="s">
        <v>65</v>
      </c>
      <c r="B27" s="388">
        <f>CEILING(((B6+B19)*Koeficient!$D$7),1)</f>
        <v>2296191</v>
      </c>
      <c r="C27" s="376">
        <f>CEILING(((C6+C19)*Koeficient!$D$7),1)</f>
        <v>2419448</v>
      </c>
      <c r="D27" s="376">
        <f>CEILING(((D6+D19)*Koeficient!$D$7),1)</f>
        <v>3734247</v>
      </c>
      <c r="E27" s="389" t="s">
        <v>143</v>
      </c>
      <c r="F27"/>
    </row>
    <row r="28" spans="1:13" x14ac:dyDescent="0.2">
      <c r="A28" s="320" t="s">
        <v>66</v>
      </c>
      <c r="B28" s="390">
        <f>CEILING(((B7+B20)*Koeficient!$D$7),1)</f>
        <v>2632820</v>
      </c>
      <c r="C28" s="379">
        <f>CEILING(((C7+C20)*Koeficient!$D$7),1)</f>
        <v>2676988</v>
      </c>
      <c r="D28" s="379">
        <f>CEILING(((D7+D20)*Koeficient!$D$7),1)</f>
        <v>3301565</v>
      </c>
      <c r="E28" s="391" t="s">
        <v>143</v>
      </c>
      <c r="F28"/>
    </row>
    <row r="29" spans="1:13" x14ac:dyDescent="0.2">
      <c r="A29" s="320" t="s">
        <v>67</v>
      </c>
      <c r="B29" s="390">
        <f>CEILING(((B8+B21)*Koeficient!$D$7),1)</f>
        <v>2741012</v>
      </c>
      <c r="C29" s="379">
        <f>CEILING(((C8+C21)*Koeficient!$D$7),1)</f>
        <v>2695954</v>
      </c>
      <c r="D29" s="379" t="s">
        <v>143</v>
      </c>
      <c r="E29" s="391">
        <f>CEILING(((E8+E21)*Koeficient!$D$7),1)</f>
        <v>4936457</v>
      </c>
      <c r="F29"/>
    </row>
    <row r="30" spans="1:13" ht="15" thickBot="1" x14ac:dyDescent="0.25">
      <c r="A30" s="321" t="s">
        <v>68</v>
      </c>
      <c r="B30" s="392">
        <f>CEILING(((B9+B22)*Koeficient!$D$7),1)</f>
        <v>2184078</v>
      </c>
      <c r="C30" s="393">
        <f>CEILING(((C9+C22)*Koeficient!$D$7),1)</f>
        <v>2950203</v>
      </c>
      <c r="D30" s="393">
        <f>CEILING(((D9+D22)*Koeficient!$D$7),1)</f>
        <v>2629831</v>
      </c>
      <c r="E30" s="394" t="s">
        <v>143</v>
      </c>
      <c r="F30"/>
    </row>
    <row r="31" spans="1:13" ht="15" thickBot="1" x14ac:dyDescent="0.25">
      <c r="B31" s="52"/>
      <c r="C31" s="52"/>
      <c r="D31" s="52"/>
      <c r="E31" s="52"/>
      <c r="F31"/>
    </row>
    <row r="32" spans="1:13" ht="15.75" thickBot="1" x14ac:dyDescent="0.25">
      <c r="A32" s="485" t="s">
        <v>227</v>
      </c>
      <c r="B32" s="486"/>
      <c r="C32" s="486"/>
      <c r="D32" s="486"/>
      <c r="E32" s="487"/>
      <c r="F32"/>
    </row>
    <row r="33" spans="1:6" ht="15" thickBot="1" x14ac:dyDescent="0.25">
      <c r="A33" s="488" t="s">
        <v>134</v>
      </c>
      <c r="B33" s="490" t="s">
        <v>197</v>
      </c>
      <c r="C33" s="491"/>
      <c r="D33" s="491"/>
      <c r="E33" s="492"/>
      <c r="F33"/>
    </row>
    <row r="34" spans="1:6" ht="15" thickBot="1" x14ac:dyDescent="0.25">
      <c r="A34" s="489"/>
      <c r="B34" s="326" t="s">
        <v>135</v>
      </c>
      <c r="C34" s="326" t="s">
        <v>136</v>
      </c>
      <c r="D34" s="326" t="s">
        <v>137</v>
      </c>
      <c r="E34" s="328" t="s">
        <v>138</v>
      </c>
      <c r="F34"/>
    </row>
    <row r="35" spans="1:6" x14ac:dyDescent="0.2">
      <c r="A35" s="329" t="s">
        <v>65</v>
      </c>
      <c r="B35" s="388">
        <f>CEILING((B6*Koeficient!$D$7),1)</f>
        <v>2039927</v>
      </c>
      <c r="C35" s="376">
        <f>CEILING((C6*Koeficient!$D$7),1)</f>
        <v>2053840</v>
      </c>
      <c r="D35" s="376">
        <f>CEILING((D6*Koeficient!$D$7),1)</f>
        <v>3081814</v>
      </c>
      <c r="E35" s="389" t="s">
        <v>143</v>
      </c>
      <c r="F35"/>
    </row>
    <row r="36" spans="1:6" x14ac:dyDescent="0.2">
      <c r="A36" s="320" t="s">
        <v>66</v>
      </c>
      <c r="B36" s="390">
        <f>CEILING((B7*Koeficient!$D$7),1)</f>
        <v>2215883</v>
      </c>
      <c r="C36" s="379">
        <f>CEILING((C7*Koeficient!$D$7),1)</f>
        <v>2325524</v>
      </c>
      <c r="D36" s="379">
        <f>CEILING((D7*Koeficient!$D$7),1)</f>
        <v>2748773</v>
      </c>
      <c r="E36" s="391" t="s">
        <v>143</v>
      </c>
      <c r="F36"/>
    </row>
    <row r="37" spans="1:6" x14ac:dyDescent="0.2">
      <c r="A37" s="320" t="s">
        <v>67</v>
      </c>
      <c r="B37" s="390">
        <f>CEILING((B8*Koeficient!$D$7),1)</f>
        <v>2413108</v>
      </c>
      <c r="C37" s="379">
        <f>CEILING((C8*Koeficient!$D$7),1)</f>
        <v>2219310</v>
      </c>
      <c r="D37" s="379" t="s">
        <v>143</v>
      </c>
      <c r="E37" s="391">
        <f>CEILING((E8*Koeficient!$D$7),1)</f>
        <v>3771099</v>
      </c>
      <c r="F37"/>
    </row>
    <row r="38" spans="1:6" ht="15" thickBot="1" x14ac:dyDescent="0.25">
      <c r="A38" s="321" t="s">
        <v>68</v>
      </c>
      <c r="B38" s="392">
        <f>CEILING((B9*Koeficient!$D$7),1)</f>
        <v>1978053</v>
      </c>
      <c r="C38" s="393">
        <f>CEILING((C9*Koeficient!$D$7),1)</f>
        <v>2668762</v>
      </c>
      <c r="D38" s="393">
        <f>CEILING((D9*Koeficient!$D$7),1)</f>
        <v>2091018</v>
      </c>
      <c r="E38" s="394" t="s">
        <v>143</v>
      </c>
      <c r="F38"/>
    </row>
    <row r="39" spans="1:6" x14ac:dyDescent="0.2">
      <c r="F39"/>
    </row>
  </sheetData>
  <sheetProtection algorithmName="SHA-512" hashValue="l+eTUnsJKJcZ3E8Ck/aZlJe/HMMrwt2WTaRm3w1GtbL3F3rSqD4PaIIUsWcAQxoFGxAWEklqVo8cQzYxxf1A7A==" saltValue="99i8vfqahHYSFSbk0KBVig==" spinCount="100000" sheet="1" objects="1" scenarios="1"/>
  <mergeCells count="14">
    <mergeCell ref="A4:A5"/>
    <mergeCell ref="B4:E4"/>
    <mergeCell ref="A3:E3"/>
    <mergeCell ref="A11:E11"/>
    <mergeCell ref="A12:A14"/>
    <mergeCell ref="A32:E32"/>
    <mergeCell ref="A33:A34"/>
    <mergeCell ref="B33:E33"/>
    <mergeCell ref="A16:E16"/>
    <mergeCell ref="A17:A18"/>
    <mergeCell ref="B17:E17"/>
    <mergeCell ref="A25:A26"/>
    <mergeCell ref="B25:E25"/>
    <mergeCell ref="A24:E2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C1" sqref="C1"/>
    </sheetView>
  </sheetViews>
  <sheetFormatPr defaultRowHeight="14.25" x14ac:dyDescent="0.2"/>
  <cols>
    <col min="1" max="5" width="12.625" customWidth="1"/>
    <col min="6" max="6" width="10" style="282" customWidth="1"/>
  </cols>
  <sheetData>
    <row r="1" spans="1:6" s="359" customFormat="1" ht="26.1" customHeight="1" x14ac:dyDescent="0.25">
      <c r="A1" s="359" t="s">
        <v>210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57</v>
      </c>
      <c r="B6" s="268">
        <f>B$17*ČSÚ_ceny!I43</f>
        <v>1244133</v>
      </c>
      <c r="C6" s="268">
        <f>C$17*ČSÚ_ceny!J43</f>
        <v>1163320</v>
      </c>
      <c r="D6" s="268">
        <f>D$17*ČSÚ_ceny!K43</f>
        <v>1687516</v>
      </c>
      <c r="E6" s="297">
        <f>E$17*ČSÚ_ceny!L43</f>
        <v>2377188</v>
      </c>
    </row>
    <row r="7" spans="1:6" x14ac:dyDescent="0.2">
      <c r="A7" s="320" t="s">
        <v>58</v>
      </c>
      <c r="B7" s="268">
        <f>B$17*ČSÚ_ceny!I44</f>
        <v>1533884</v>
      </c>
      <c r="C7" s="268">
        <f>C$17*ČSÚ_ceny!J44</f>
        <v>741960</v>
      </c>
      <c r="D7" s="268">
        <f>D$17*ČSÚ_ceny!K44</f>
        <v>2497032</v>
      </c>
      <c r="E7" s="297" t="s">
        <v>143</v>
      </c>
    </row>
    <row r="8" spans="1:6" x14ac:dyDescent="0.2">
      <c r="A8" s="320" t="s">
        <v>59</v>
      </c>
      <c r="B8" s="268">
        <f>B$17*ČSÚ_ceny!I45</f>
        <v>1394085</v>
      </c>
      <c r="C8" s="268">
        <f>C$17*ČSÚ_ceny!J45</f>
        <v>1442700</v>
      </c>
      <c r="D8" s="268">
        <f>D$17*ČSÚ_ceny!K45</f>
        <v>2627854</v>
      </c>
      <c r="E8" s="297" t="s">
        <v>143</v>
      </c>
    </row>
    <row r="9" spans="1:6" x14ac:dyDescent="0.2">
      <c r="A9" s="320" t="s">
        <v>60</v>
      </c>
      <c r="B9" s="268">
        <f>B$17*ČSÚ_ceny!I46</f>
        <v>1220703</v>
      </c>
      <c r="C9" s="268">
        <f>C$17*ČSÚ_ceny!J46</f>
        <v>1658876</v>
      </c>
      <c r="D9" s="268">
        <f>D$17*ČSÚ_ceny!K46</f>
        <v>1961452</v>
      </c>
      <c r="E9" s="297" t="s">
        <v>143</v>
      </c>
    </row>
    <row r="10" spans="1:6" x14ac:dyDescent="0.2">
      <c r="A10" s="320" t="s">
        <v>61</v>
      </c>
      <c r="B10" s="268">
        <f>B$17*ČSÚ_ceny!I47</f>
        <v>1741630</v>
      </c>
      <c r="C10" s="268">
        <f>C$17*ČSÚ_ceny!J47</f>
        <v>2329388</v>
      </c>
      <c r="D10" s="268">
        <f>D$17*ČSÚ_ceny!K47</f>
        <v>2485618</v>
      </c>
      <c r="E10" s="297">
        <f>E$17*ČSÚ_ceny!L47</f>
        <v>3065931</v>
      </c>
    </row>
    <row r="11" spans="1:6" x14ac:dyDescent="0.2">
      <c r="A11" s="320" t="s">
        <v>62</v>
      </c>
      <c r="B11" s="268">
        <f>B$17*ČSÚ_ceny!I48</f>
        <v>1547942</v>
      </c>
      <c r="C11" s="268">
        <f>C$17*ČSÚ_ceny!J48</f>
        <v>1758720</v>
      </c>
      <c r="D11" s="268">
        <f>D$17*ČSÚ_ceny!K48</f>
        <v>1853458</v>
      </c>
      <c r="E11" s="297">
        <f>E$17*ČSÚ_ceny!L48</f>
        <v>2960793</v>
      </c>
    </row>
    <row r="12" spans="1:6" ht="15" thickBot="1" x14ac:dyDescent="0.25">
      <c r="A12" s="321" t="s">
        <v>63</v>
      </c>
      <c r="B12" s="299">
        <f>B$17*ČSÚ_ceny!I49</f>
        <v>1714295</v>
      </c>
      <c r="C12" s="299">
        <f>C$17*ČSÚ_ceny!J49</f>
        <v>1522392</v>
      </c>
      <c r="D12" s="299" t="s">
        <v>143</v>
      </c>
      <c r="E12" s="300">
        <f>E$17*ČSÚ_ceny!L49</f>
        <v>4679532</v>
      </c>
    </row>
    <row r="13" spans="1:6" ht="15" thickBot="1" x14ac:dyDescent="0.25">
      <c r="A13" s="261"/>
      <c r="B13" s="261"/>
      <c r="C13" s="261"/>
      <c r="D13" s="261"/>
      <c r="E13" s="261"/>
    </row>
    <row r="14" spans="1:6" ht="15.75" thickBot="1" x14ac:dyDescent="0.25">
      <c r="A14" s="485" t="s">
        <v>194</v>
      </c>
      <c r="B14" s="486"/>
      <c r="C14" s="486"/>
      <c r="D14" s="486"/>
      <c r="E14" s="486"/>
      <c r="F14" s="323"/>
    </row>
    <row r="15" spans="1:6" ht="15" thickBot="1" x14ac:dyDescent="0.25">
      <c r="A15" s="482" t="s">
        <v>197</v>
      </c>
      <c r="B15" s="304" t="s">
        <v>135</v>
      </c>
      <c r="C15" s="305" t="s">
        <v>136</v>
      </c>
      <c r="D15" s="305" t="s">
        <v>137</v>
      </c>
      <c r="E15" s="306" t="s">
        <v>138</v>
      </c>
      <c r="F15" s="332"/>
    </row>
    <row r="16" spans="1:6" x14ac:dyDescent="0.2">
      <c r="A16" s="483"/>
      <c r="B16" s="276">
        <f>((ČSÚ_velikost!C25*ČSÚ_velikost!D25)+(ČSÚ_velikost!H25*ČSÚ_velikost!I25)+(ČSÚ_velikost!M25*ČSÚ_velikost!N25))/(ČSÚ_velikost!M25+ČSÚ_velikost!H25+ČSÚ_velikost!C25)</f>
        <v>780.52303523035232</v>
      </c>
      <c r="C16" s="276">
        <f>((ČSÚ_velikost!C26*ČSÚ_velikost!D26)+(ČSÚ_velikost!H26*ČSÚ_velikost!I26)+(ČSÚ_velikost!M26*ČSÚ_velikost!N26))/(ČSÚ_velikost!M26+ČSÚ_velikost!H26+ČSÚ_velikost!C26)</f>
        <v>915.61445783132535</v>
      </c>
      <c r="D16" s="276">
        <f>((ČSÚ_velikost!C27*ČSÚ_velikost!D27)+(ČSÚ_velikost!H27*ČSÚ_velikost!I27)+(ČSÚ_velikost!M27*ČSÚ_velikost!N27))/(ČSÚ_velikost!M27+ČSÚ_velikost!H27+ČSÚ_velikost!C27)</f>
        <v>878.17341040462429</v>
      </c>
      <c r="E16" s="277">
        <f>((ČSÚ_velikost!C28*ČSÚ_velikost!D28)+(ČSÚ_velikost!H28*ČSÚ_velikost!I28)+(ČSÚ_velikost!M28*ČSÚ_velikost!N28))/(ČSÚ_velikost!M28+ČSÚ_velikost!H28+ČSÚ_velikost!C28)</f>
        <v>890.93846153846152</v>
      </c>
      <c r="F16" s="317" t="s">
        <v>199</v>
      </c>
    </row>
    <row r="17" spans="1:12" ht="15" thickBot="1" x14ac:dyDescent="0.25">
      <c r="A17" s="484"/>
      <c r="B17" s="264">
        <v>781</v>
      </c>
      <c r="C17" s="264">
        <v>916</v>
      </c>
      <c r="D17" s="264">
        <v>878</v>
      </c>
      <c r="E17" s="265">
        <v>891</v>
      </c>
      <c r="F17" s="331" t="s">
        <v>200</v>
      </c>
    </row>
    <row r="18" spans="1:12" ht="15" thickBot="1" x14ac:dyDescent="0.25">
      <c r="A18" s="261"/>
      <c r="B18" s="261"/>
      <c r="C18" s="261"/>
      <c r="D18" s="261"/>
      <c r="E18" s="261"/>
    </row>
    <row r="19" spans="1:12" ht="15.75" thickBot="1" x14ac:dyDescent="0.25">
      <c r="A19" s="485" t="s">
        <v>179</v>
      </c>
      <c r="B19" s="486"/>
      <c r="C19" s="486"/>
      <c r="D19" s="486"/>
      <c r="E19" s="487"/>
    </row>
    <row r="20" spans="1:12" s="252" customFormat="1" ht="15" customHeight="1" thickBot="1" x14ac:dyDescent="0.25">
      <c r="A20" s="488" t="s">
        <v>134</v>
      </c>
      <c r="B20" s="490" t="s">
        <v>197</v>
      </c>
      <c r="C20" s="491"/>
      <c r="D20" s="491"/>
      <c r="E20" s="492"/>
      <c r="F20" s="282"/>
    </row>
    <row r="21" spans="1:12" ht="14.25" customHeight="1" thickBot="1" x14ac:dyDescent="0.25">
      <c r="A21" s="489"/>
      <c r="B21" s="326" t="s">
        <v>135</v>
      </c>
      <c r="C21" s="326" t="s">
        <v>136</v>
      </c>
      <c r="D21" s="326" t="s">
        <v>137</v>
      </c>
      <c r="E21" s="328" t="s">
        <v>138</v>
      </c>
    </row>
    <row r="22" spans="1:12" x14ac:dyDescent="0.2">
      <c r="A22" s="329" t="s">
        <v>57</v>
      </c>
      <c r="B22" s="268">
        <f>ČSÚ_pozemky!C32*ČSÚ_pozemky!D32</f>
        <v>139305</v>
      </c>
      <c r="C22" s="268">
        <f>ČSÚ_pozemky!C33*ČSÚ_pozemky!D33</f>
        <v>185736</v>
      </c>
      <c r="D22" s="268">
        <f>ČSÚ_pozemky!C34*ČSÚ_pozemky!D34</f>
        <v>236400</v>
      </c>
      <c r="E22" s="297">
        <f>ČSÚ_pozemky!C35*ČSÚ_pozemky!D35</f>
        <v>435696</v>
      </c>
    </row>
    <row r="23" spans="1:12" x14ac:dyDescent="0.2">
      <c r="A23" s="320" t="s">
        <v>58</v>
      </c>
      <c r="B23" s="268">
        <f>ČSÚ_pozemky!C58*ČSÚ_pozemky!D58</f>
        <v>161880</v>
      </c>
      <c r="C23" s="268">
        <f>ČSÚ_pozemky!C59*ČSÚ_pozemky!D59</f>
        <v>109461</v>
      </c>
      <c r="D23" s="268">
        <f>ČSÚ_pozemky!C60*ČSÚ_pozemky!D60</f>
        <v>336996</v>
      </c>
      <c r="E23" s="297" t="s">
        <v>143</v>
      </c>
    </row>
    <row r="24" spans="1:12" x14ac:dyDescent="0.2">
      <c r="A24" s="320" t="s">
        <v>59</v>
      </c>
      <c r="B24" s="268">
        <f>ČSÚ_pozemky!C109*ČSÚ_pozemky!D109</f>
        <v>205520</v>
      </c>
      <c r="C24" s="268">
        <f>ČSÚ_pozemky!C110*ČSÚ_pozemky!D110</f>
        <v>277419</v>
      </c>
      <c r="D24" s="268">
        <f>ČSÚ_pozemky!C111*ČSÚ_pozemky!D111</f>
        <v>490194</v>
      </c>
      <c r="E24" s="297" t="s">
        <v>143</v>
      </c>
    </row>
    <row r="25" spans="1:12" x14ac:dyDescent="0.2">
      <c r="A25" s="320" t="s">
        <v>60</v>
      </c>
      <c r="B25" s="268">
        <f>ČSÚ_pozemky!C112*ČSÚ_pozemky!D112</f>
        <v>147906</v>
      </c>
      <c r="C25" s="268">
        <f>ČSÚ_pozemky!C113*ČSÚ_pozemky!D113</f>
        <v>237984</v>
      </c>
      <c r="D25" s="268">
        <f>ČSÚ_pozemky!C114*ČSÚ_pozemky!D114</f>
        <v>399376</v>
      </c>
      <c r="E25" s="297" t="s">
        <v>143</v>
      </c>
    </row>
    <row r="26" spans="1:12" x14ac:dyDescent="0.2">
      <c r="A26" s="320" t="s">
        <v>61</v>
      </c>
      <c r="B26" s="268">
        <f>ČSÚ_pozemky!C121*ČSÚ_pozemky!D121</f>
        <v>211816</v>
      </c>
      <c r="C26" s="268">
        <f>ČSÚ_pozemky!C122*ČSÚ_pozemky!D122</f>
        <v>246648</v>
      </c>
      <c r="D26" s="268">
        <f>ČSÚ_pozemky!C123*ČSÚ_pozemky!D123</f>
        <v>203454</v>
      </c>
      <c r="E26" s="297">
        <f>ČSÚ_pozemky!C124*ČSÚ_pozemky!D124</f>
        <v>816000</v>
      </c>
    </row>
    <row r="27" spans="1:12" x14ac:dyDescent="0.2">
      <c r="A27" s="320" t="s">
        <v>62</v>
      </c>
      <c r="B27" s="268">
        <f>ČSÚ_pozemky!C238*ČSÚ_pozemky!D238</f>
        <v>204680</v>
      </c>
      <c r="C27" s="268">
        <f>ČSÚ_pozemky!C239*ČSÚ_pozemky!D239</f>
        <v>266960</v>
      </c>
      <c r="D27" s="268">
        <f>ČSÚ_pozemky!C240*ČSÚ_pozemky!D240</f>
        <v>246400</v>
      </c>
      <c r="E27" s="297">
        <f>ČSÚ_pozemky!C241*ČSÚ_pozemky!D241</f>
        <v>421344</v>
      </c>
    </row>
    <row r="28" spans="1:12" ht="15" thickBot="1" x14ac:dyDescent="0.25">
      <c r="A28" s="321" t="s">
        <v>63</v>
      </c>
      <c r="B28" s="299">
        <f>ČSÚ_pozemky!C251*ČSÚ_pozemky!D251</f>
        <v>443424</v>
      </c>
      <c r="C28" s="299">
        <f>ČSÚ_pozemky!C252*ČSÚ_pozemky!D252</f>
        <v>503203</v>
      </c>
      <c r="D28" s="299" t="s">
        <v>143</v>
      </c>
      <c r="E28" s="300">
        <f>ČSÚ_pozemky!C253*ČSÚ_pozemky!D253</f>
        <v>715860</v>
      </c>
    </row>
    <row r="29" spans="1:12" ht="15" thickBot="1" x14ac:dyDescent="0.25">
      <c r="A29" s="261"/>
      <c r="B29" s="261"/>
      <c r="C29" s="261"/>
      <c r="D29" s="261"/>
      <c r="E29" s="261"/>
    </row>
    <row r="30" spans="1:12" ht="15.75" thickBot="1" x14ac:dyDescent="0.25">
      <c r="A30" s="485" t="s">
        <v>226</v>
      </c>
      <c r="B30" s="486"/>
      <c r="C30" s="486"/>
      <c r="D30" s="486"/>
      <c r="E30" s="487"/>
    </row>
    <row r="31" spans="1:12" s="252" customFormat="1" ht="15" thickBot="1" x14ac:dyDescent="0.25">
      <c r="A31" s="488" t="s">
        <v>134</v>
      </c>
      <c r="B31" s="490" t="s">
        <v>197</v>
      </c>
      <c r="C31" s="491"/>
      <c r="D31" s="491"/>
      <c r="E31" s="492"/>
      <c r="F31" s="282"/>
      <c r="G31"/>
      <c r="H31"/>
      <c r="I31"/>
      <c r="J31"/>
      <c r="K31"/>
      <c r="L31"/>
    </row>
    <row r="32" spans="1:12" ht="15" thickBot="1" x14ac:dyDescent="0.25">
      <c r="A32" s="489"/>
      <c r="B32" s="326" t="s">
        <v>135</v>
      </c>
      <c r="C32" s="326" t="s">
        <v>136</v>
      </c>
      <c r="D32" s="326" t="s">
        <v>137</v>
      </c>
      <c r="E32" s="328" t="s">
        <v>138</v>
      </c>
    </row>
    <row r="33" spans="1:5" x14ac:dyDescent="0.2">
      <c r="A33" s="329" t="s">
        <v>57</v>
      </c>
      <c r="B33" s="388">
        <f>CEILING(((B6+B22)*Koeficient!$D$7),1)</f>
        <v>1673960</v>
      </c>
      <c r="C33" s="376">
        <f>CEILING(((C6+C22)*Koeficient!$D$7),1)</f>
        <v>1632358</v>
      </c>
      <c r="D33" s="376">
        <f>CEILING(((D6+D22)*Koeficient!$D$7),1)</f>
        <v>2327939</v>
      </c>
      <c r="E33" s="389">
        <f>CEILING(((E6+E22)*Koeficient!$D$7),1)</f>
        <v>3403590</v>
      </c>
    </row>
    <row r="34" spans="1:5" x14ac:dyDescent="0.2">
      <c r="A34" s="320" t="s">
        <v>58</v>
      </c>
      <c r="B34" s="390">
        <f>CEILING(((B7+B23)*Koeficient!$D$7),1)</f>
        <v>2051875</v>
      </c>
      <c r="C34" s="379">
        <f>CEILING(((C7+C23)*Koeficient!$D$7),1)</f>
        <v>1030220</v>
      </c>
      <c r="D34" s="379">
        <f>CEILING(((D7+D23)*Koeficient!$D$7),1)</f>
        <v>3429174</v>
      </c>
      <c r="E34" s="391" t="s">
        <v>143</v>
      </c>
    </row>
    <row r="35" spans="1:5" x14ac:dyDescent="0.2">
      <c r="A35" s="320" t="s">
        <v>59</v>
      </c>
      <c r="B35" s="390">
        <f>CEILING(((B8+B24)*Koeficient!$D$7),1)</f>
        <v>1935523</v>
      </c>
      <c r="C35" s="379">
        <f>CEILING(((C8+C24)*Koeficient!$D$7),1)</f>
        <v>2081344</v>
      </c>
      <c r="D35" s="379">
        <f>CEILING(((D8+D24)*Koeficient!$D$7),1)</f>
        <v>3772839</v>
      </c>
      <c r="E35" s="391" t="s">
        <v>143</v>
      </c>
    </row>
    <row r="36" spans="1:5" x14ac:dyDescent="0.2">
      <c r="A36" s="320" t="s">
        <v>60</v>
      </c>
      <c r="B36" s="390">
        <f>CEILING(((B9+B25)*Koeficient!$D$7),1)</f>
        <v>1656017</v>
      </c>
      <c r="C36" s="379">
        <f>CEILING(((C9+C25)*Koeficient!$D$7),1)</f>
        <v>2295201</v>
      </c>
      <c r="D36" s="379">
        <f>CEILING(((D9+D25)*Koeficient!$D$7),1)</f>
        <v>2856602</v>
      </c>
      <c r="E36" s="391" t="s">
        <v>143</v>
      </c>
    </row>
    <row r="37" spans="1:5" x14ac:dyDescent="0.2">
      <c r="A37" s="320" t="s">
        <v>61</v>
      </c>
      <c r="B37" s="390">
        <f>CEILING(((B10+B26)*Koeficient!$D$7),1)</f>
        <v>2363670</v>
      </c>
      <c r="C37" s="379">
        <f>CEILING(((C10+C26)*Koeficient!$D$7),1)</f>
        <v>3117004</v>
      </c>
      <c r="D37" s="379">
        <f>CEILING(((D10+D26)*Koeficient!$D$7),1)</f>
        <v>3253778</v>
      </c>
      <c r="E37" s="391">
        <f>CEILING(((E10+E26)*Koeficient!$D$7),1)</f>
        <v>4697137</v>
      </c>
    </row>
    <row r="38" spans="1:5" x14ac:dyDescent="0.2">
      <c r="A38" s="320" t="s">
        <v>62</v>
      </c>
      <c r="B38" s="390">
        <f>CEILING(((B11+B27)*Koeficient!$D$7),1)</f>
        <v>2120673</v>
      </c>
      <c r="C38" s="379">
        <f>CEILING(((C11+C27)*Koeficient!$D$7),1)</f>
        <v>2451073</v>
      </c>
      <c r="D38" s="379">
        <f>CEILING(((D11+D27)*Koeficient!$D$7),1)</f>
        <v>2540829</v>
      </c>
      <c r="E38" s="391">
        <f>CEILING(((E11+E27)*Koeficient!$D$7),1)</f>
        <v>4092386</v>
      </c>
    </row>
    <row r="39" spans="1:5" ht="15" thickBot="1" x14ac:dyDescent="0.25">
      <c r="A39" s="321" t="s">
        <v>63</v>
      </c>
      <c r="B39" s="392">
        <f>CEILING(((B12+B28)*Koeficient!$D$7),1)</f>
        <v>2610840</v>
      </c>
      <c r="C39" s="393">
        <f>CEILING(((C12+C28)*Koeficient!$D$7),1)</f>
        <v>2450970</v>
      </c>
      <c r="D39" s="393" t="s">
        <v>143</v>
      </c>
      <c r="E39" s="394">
        <f>CEILING(((E12+E28)*Koeficient!$D$7),1)</f>
        <v>6528425</v>
      </c>
    </row>
    <row r="40" spans="1:5" ht="15" thickBot="1" x14ac:dyDescent="0.25">
      <c r="B40" s="52"/>
      <c r="C40" s="52"/>
      <c r="D40" s="52"/>
      <c r="E40" s="52"/>
    </row>
    <row r="41" spans="1:5" ht="15.75" thickBot="1" x14ac:dyDescent="0.25">
      <c r="A41" s="485" t="s">
        <v>227</v>
      </c>
      <c r="B41" s="486"/>
      <c r="C41" s="486"/>
      <c r="D41" s="486"/>
      <c r="E41" s="487"/>
    </row>
    <row r="42" spans="1:5" ht="15" thickBot="1" x14ac:dyDescent="0.25">
      <c r="A42" s="488" t="s">
        <v>134</v>
      </c>
      <c r="B42" s="490" t="s">
        <v>197</v>
      </c>
      <c r="C42" s="491"/>
      <c r="D42" s="491"/>
      <c r="E42" s="492"/>
    </row>
    <row r="43" spans="1:5" ht="15" thickBot="1" x14ac:dyDescent="0.25">
      <c r="A43" s="489"/>
      <c r="B43" s="326" t="s">
        <v>135</v>
      </c>
      <c r="C43" s="326" t="s">
        <v>136</v>
      </c>
      <c r="D43" s="326" t="s">
        <v>137</v>
      </c>
      <c r="E43" s="328" t="s">
        <v>138</v>
      </c>
    </row>
    <row r="44" spans="1:5" x14ac:dyDescent="0.2">
      <c r="A44" s="329" t="s">
        <v>57</v>
      </c>
      <c r="B44" s="388">
        <f>CEILING((B6*Koeficient!$D$7),1)</f>
        <v>1505401</v>
      </c>
      <c r="C44" s="376">
        <f>CEILING((C6*Koeficient!$D$7),1)</f>
        <v>1407618</v>
      </c>
      <c r="D44" s="376">
        <f>CEILING((D6*Koeficient!$D$7),1)</f>
        <v>2041895</v>
      </c>
      <c r="E44" s="389">
        <f>CEILING((E6*Koeficient!$D$7),1)</f>
        <v>2876398</v>
      </c>
    </row>
    <row r="45" spans="1:5" x14ac:dyDescent="0.2">
      <c r="A45" s="320" t="s">
        <v>58</v>
      </c>
      <c r="B45" s="390">
        <f>CEILING((B7*Koeficient!$D$7),1)</f>
        <v>1856000</v>
      </c>
      <c r="C45" s="379">
        <f>CEILING((C7*Koeficient!$D$7),1)</f>
        <v>897772</v>
      </c>
      <c r="D45" s="379">
        <f>CEILING((D7*Koeficient!$D$7),1)</f>
        <v>3021409</v>
      </c>
      <c r="E45" s="391" t="s">
        <v>143</v>
      </c>
    </row>
    <row r="46" spans="1:5" x14ac:dyDescent="0.2">
      <c r="A46" s="320" t="s">
        <v>59</v>
      </c>
      <c r="B46" s="390">
        <f>CEILING((B8*Koeficient!$D$7),1)</f>
        <v>1686843</v>
      </c>
      <c r="C46" s="379">
        <f>CEILING((C8*Koeficient!$D$7),1)</f>
        <v>1745667</v>
      </c>
      <c r="D46" s="379">
        <f>CEILING((D8*Koeficient!$D$7),1)</f>
        <v>3179704</v>
      </c>
      <c r="E46" s="391" t="s">
        <v>143</v>
      </c>
    </row>
    <row r="47" spans="1:5" x14ac:dyDescent="0.2">
      <c r="A47" s="320" t="s">
        <v>60</v>
      </c>
      <c r="B47" s="390">
        <f>CEILING((B9*Koeficient!$D$7),1)</f>
        <v>1477051</v>
      </c>
      <c r="C47" s="379">
        <f>CEILING((C9*Koeficient!$D$7),1)</f>
        <v>2007240</v>
      </c>
      <c r="D47" s="379">
        <f>CEILING((D9*Koeficient!$D$7),1)</f>
        <v>2373357</v>
      </c>
      <c r="E47" s="391" t="s">
        <v>143</v>
      </c>
    </row>
    <row r="48" spans="1:5" x14ac:dyDescent="0.2">
      <c r="A48" s="320" t="s">
        <v>61</v>
      </c>
      <c r="B48" s="390">
        <f>CEILING((B10*Koeficient!$D$7),1)</f>
        <v>2107373</v>
      </c>
      <c r="C48" s="379">
        <f>CEILING((C10*Koeficient!$D$7),1)</f>
        <v>2818560</v>
      </c>
      <c r="D48" s="379">
        <f>CEILING((D10*Koeficient!$D$7),1)</f>
        <v>3007598</v>
      </c>
      <c r="E48" s="391">
        <f>CEILING((E10*Koeficient!$D$7),1)</f>
        <v>3709777</v>
      </c>
    </row>
    <row r="49" spans="1:5" x14ac:dyDescent="0.2">
      <c r="A49" s="320" t="s">
        <v>62</v>
      </c>
      <c r="B49" s="390">
        <f>CEILING((B11*Koeficient!$D$7),1)</f>
        <v>1873010</v>
      </c>
      <c r="C49" s="379">
        <f>CEILING((C11*Koeficient!$D$7),1)</f>
        <v>2128052</v>
      </c>
      <c r="D49" s="379">
        <f>CEILING((D11*Koeficient!$D$7),1)</f>
        <v>2242685</v>
      </c>
      <c r="E49" s="391">
        <f>CEILING((E11*Koeficient!$D$7),1)</f>
        <v>3582560</v>
      </c>
    </row>
    <row r="50" spans="1:5" ht="15" thickBot="1" x14ac:dyDescent="0.25">
      <c r="A50" s="321" t="s">
        <v>63</v>
      </c>
      <c r="B50" s="392">
        <f>CEILING((B12*Koeficient!$D$7),1)</f>
        <v>2074297</v>
      </c>
      <c r="C50" s="393">
        <f>CEILING((C12*Koeficient!$D$7),1)</f>
        <v>1842095</v>
      </c>
      <c r="D50" s="393" t="s">
        <v>143</v>
      </c>
      <c r="E50" s="394">
        <f>CEILING((E12*Koeficient!$D$7),1)</f>
        <v>5662234</v>
      </c>
    </row>
  </sheetData>
  <sheetProtection algorithmName="SHA-512" hashValue="ZQ6Byu0UFVuDRxt4vWIGbt2riRWYVDv9ybHuT0vgqLs6jqh5NVr2xiia1qqjBIceFJBOxXXlHTdbPO/Od+v1Ag==" saltValue="9ZbmENOcbh4AzjdmGM7Wig==" spinCount="100000" sheet="1" objects="1" scenarios="1"/>
  <mergeCells count="14">
    <mergeCell ref="A4:A5"/>
    <mergeCell ref="B4:E4"/>
    <mergeCell ref="A3:E3"/>
    <mergeCell ref="A14:E14"/>
    <mergeCell ref="A15:A17"/>
    <mergeCell ref="A41:E41"/>
    <mergeCell ref="A42:A43"/>
    <mergeCell ref="B42:E42"/>
    <mergeCell ref="A19:E19"/>
    <mergeCell ref="A20:A21"/>
    <mergeCell ref="B20:E20"/>
    <mergeCell ref="A31:A32"/>
    <mergeCell ref="B31:E31"/>
    <mergeCell ref="A30:E30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" sqref="C1"/>
    </sheetView>
  </sheetViews>
  <sheetFormatPr defaultRowHeight="14.25" x14ac:dyDescent="0.2"/>
  <cols>
    <col min="1" max="5" width="12.625" customWidth="1"/>
    <col min="6" max="6" width="10" style="282" customWidth="1"/>
  </cols>
  <sheetData>
    <row r="1" spans="1:6" s="359" customFormat="1" ht="26.1" customHeight="1" x14ac:dyDescent="0.25">
      <c r="A1" s="359" t="s">
        <v>211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52</v>
      </c>
      <c r="B6" s="268">
        <f>B$13*ČSÚ_ceny!I39</f>
        <v>1841791</v>
      </c>
      <c r="C6" s="268">
        <f>C$13*ČSÚ_ceny!J39</f>
        <v>2221081</v>
      </c>
      <c r="D6" s="268">
        <f>D$13*ČSÚ_ceny!K39</f>
        <v>2101695</v>
      </c>
      <c r="E6" s="297" t="s">
        <v>143</v>
      </c>
    </row>
    <row r="7" spans="1:6" x14ac:dyDescent="0.2">
      <c r="A7" s="320" t="s">
        <v>53</v>
      </c>
      <c r="B7" s="268">
        <f>B$13*ČSÚ_ceny!I40</f>
        <v>1816325</v>
      </c>
      <c r="C7" s="268">
        <f>C$13*ČSÚ_ceny!J40</f>
        <v>1437269</v>
      </c>
      <c r="D7" s="268" t="s">
        <v>54</v>
      </c>
      <c r="E7" s="297">
        <f>E$13*ČSÚ_ceny!L40</f>
        <v>2610755</v>
      </c>
    </row>
    <row r="8" spans="1:6" ht="15" thickBot="1" x14ac:dyDescent="0.25">
      <c r="A8" s="321" t="s">
        <v>55</v>
      </c>
      <c r="B8" s="299">
        <f>B$13*ČSÚ_ceny!I41</f>
        <v>1539195</v>
      </c>
      <c r="C8" s="299">
        <f>C$13*ČSÚ_ceny!J41</f>
        <v>1458294</v>
      </c>
      <c r="D8" s="299">
        <f>D$13*ČSÚ_ceny!K41</f>
        <v>2380585</v>
      </c>
      <c r="E8" s="300" t="s">
        <v>143</v>
      </c>
    </row>
    <row r="9" spans="1:6" ht="15" thickBot="1" x14ac:dyDescent="0.25">
      <c r="A9" s="261"/>
      <c r="B9" s="261"/>
      <c r="C9" s="261"/>
      <c r="D9" s="261"/>
      <c r="E9" s="261"/>
    </row>
    <row r="10" spans="1:6" ht="15.75" thickBot="1" x14ac:dyDescent="0.25">
      <c r="A10" s="485" t="s">
        <v>194</v>
      </c>
      <c r="B10" s="486"/>
      <c r="C10" s="486"/>
      <c r="D10" s="486"/>
      <c r="E10" s="486"/>
      <c r="F10" s="323"/>
    </row>
    <row r="11" spans="1:6" ht="15" thickBot="1" x14ac:dyDescent="0.25">
      <c r="A11" s="482" t="s">
        <v>197</v>
      </c>
      <c r="B11" s="304" t="s">
        <v>135</v>
      </c>
      <c r="C11" s="305" t="s">
        <v>136</v>
      </c>
      <c r="D11" s="305" t="s">
        <v>137</v>
      </c>
      <c r="E11" s="306" t="s">
        <v>138</v>
      </c>
      <c r="F11" s="332"/>
    </row>
    <row r="12" spans="1:6" x14ac:dyDescent="0.2">
      <c r="A12" s="483"/>
      <c r="B12" s="276">
        <f>((ČSÚ_velikost!C20*ČSÚ_velikost!D20)+(ČSÚ_velikost!H20*ČSÚ_velikost!I20)+(ČSÚ_velikost!M20*ČSÚ_velikost!N20))/(ČSÚ_velikost!M20+ČSÚ_velikost!H20+ČSÚ_velikost!C20)</f>
        <v>749.0703125</v>
      </c>
      <c r="C12" s="276">
        <f>((ČSÚ_velikost!C21*ČSÚ_velikost!D21)+(ČSÚ_velikost!H21*ČSÚ_velikost!I21)+(ČSÚ_velikost!M21*ČSÚ_velikost!N21))/(ČSÚ_velikost!M21+ČSÚ_velikost!H21+ČSÚ_velikost!C21)</f>
        <v>840.66666666666663</v>
      </c>
      <c r="D12" s="276">
        <f>((ČSÚ_velikost!C22*ČSÚ_velikost!D22)+(ČSÚ_velikost!H22*ČSÚ_velikost!I22)+(ČSÚ_velikost!M22*ČSÚ_velikost!N22))/(ČSÚ_velikost!M22+ČSÚ_velikost!H22+ČSÚ_velikost!C22)</f>
        <v>834.71428571428567</v>
      </c>
      <c r="E12" s="277">
        <f>((ČSÚ_velikost!H23*ČSÚ_velikost!I23)+(ČSÚ_velikost!M23*ČSÚ_velikost!N23))/(ČSÚ_velikost!M23+ČSÚ_velikost!H23)</f>
        <v>768.8</v>
      </c>
      <c r="F12" s="317" t="s">
        <v>199</v>
      </c>
    </row>
    <row r="13" spans="1:6" ht="15" thickBot="1" x14ac:dyDescent="0.25">
      <c r="A13" s="484"/>
      <c r="B13" s="264">
        <v>749</v>
      </c>
      <c r="C13" s="264">
        <v>841</v>
      </c>
      <c r="D13" s="264">
        <v>835</v>
      </c>
      <c r="E13" s="265">
        <v>769</v>
      </c>
      <c r="F13" s="331" t="s">
        <v>200</v>
      </c>
    </row>
    <row r="14" spans="1:6" ht="15" thickBot="1" x14ac:dyDescent="0.25">
      <c r="A14" s="261"/>
      <c r="B14" s="261"/>
      <c r="C14" s="261"/>
      <c r="D14" s="261"/>
      <c r="E14" s="261"/>
    </row>
    <row r="15" spans="1:6" ht="15.75" thickBot="1" x14ac:dyDescent="0.25">
      <c r="A15" s="485" t="s">
        <v>179</v>
      </c>
      <c r="B15" s="486"/>
      <c r="C15" s="486"/>
      <c r="D15" s="486"/>
      <c r="E15" s="487"/>
    </row>
    <row r="16" spans="1:6" s="252" customFormat="1" ht="15" customHeight="1" thickBot="1" x14ac:dyDescent="0.25">
      <c r="A16" s="488" t="s">
        <v>134</v>
      </c>
      <c r="B16" s="490" t="s">
        <v>197</v>
      </c>
      <c r="C16" s="491"/>
      <c r="D16" s="491"/>
      <c r="E16" s="492"/>
      <c r="F16" s="282"/>
    </row>
    <row r="17" spans="1:6" ht="14.25" customHeight="1" thickBot="1" x14ac:dyDescent="0.25">
      <c r="A17" s="489"/>
      <c r="B17" s="326" t="s">
        <v>135</v>
      </c>
      <c r="C17" s="326" t="s">
        <v>136</v>
      </c>
      <c r="D17" s="326" t="s">
        <v>137</v>
      </c>
      <c r="E17" s="328" t="s">
        <v>138</v>
      </c>
    </row>
    <row r="18" spans="1:6" x14ac:dyDescent="0.2">
      <c r="A18" s="329" t="s">
        <v>52</v>
      </c>
      <c r="B18" s="268">
        <f>ČSÚ_pozemky!C55*ČSÚ_pozemky!D55</f>
        <v>159456</v>
      </c>
      <c r="C18" s="268">
        <f>ČSÚ_pozemky!C56*ČSÚ_pozemky!D56</f>
        <v>307705</v>
      </c>
      <c r="D18" s="268">
        <f>ČSÚ_pozemky!C57*ČSÚ_pozemky!D57</f>
        <v>364770</v>
      </c>
      <c r="E18" s="297" t="s">
        <v>143</v>
      </c>
    </row>
    <row r="19" spans="1:6" x14ac:dyDescent="0.2">
      <c r="A19" s="320" t="s">
        <v>53</v>
      </c>
      <c r="B19" s="268">
        <f>ČSÚ_pozemky!C79*ČSÚ_pozemky!D79</f>
        <v>291650</v>
      </c>
      <c r="C19" s="268">
        <f>ČSÚ_pozemky!C80*ČSÚ_pozemky!D80</f>
        <v>343474</v>
      </c>
      <c r="D19" s="268">
        <f>ČSÚ_pozemky!C81*ČSÚ_pozemky!D81</f>
        <v>298656</v>
      </c>
      <c r="E19" s="297">
        <f>ČSÚ_pozemky!C82*ČSÚ_pozemky!D82</f>
        <v>954045</v>
      </c>
    </row>
    <row r="20" spans="1:6" ht="15" thickBot="1" x14ac:dyDescent="0.25">
      <c r="A20" s="321" t="s">
        <v>55</v>
      </c>
      <c r="B20" s="299">
        <f>ČSÚ_pozemky!C220*ČSÚ_pozemky!D220</f>
        <v>145782</v>
      </c>
      <c r="C20" s="299">
        <f>ČSÚ_pozemky!C221*ČSÚ_pozemky!D221</f>
        <v>190490</v>
      </c>
      <c r="D20" s="299">
        <f>ČSÚ_pozemky!C222*ČSÚ_pozemky!D222</f>
        <v>196176</v>
      </c>
      <c r="E20" s="300" t="s">
        <v>143</v>
      </c>
    </row>
    <row r="21" spans="1:6" ht="15" thickBot="1" x14ac:dyDescent="0.25">
      <c r="A21" s="261"/>
      <c r="B21" s="261"/>
      <c r="C21" s="261"/>
      <c r="D21" s="261"/>
      <c r="E21" s="261"/>
    </row>
    <row r="22" spans="1:6" ht="15.75" thickBot="1" x14ac:dyDescent="0.25">
      <c r="A22" s="485" t="s">
        <v>226</v>
      </c>
      <c r="B22" s="486"/>
      <c r="C22" s="486"/>
      <c r="D22" s="486"/>
      <c r="E22" s="487"/>
    </row>
    <row r="23" spans="1:6" s="252" customFormat="1" ht="15" thickBot="1" x14ac:dyDescent="0.25">
      <c r="A23" s="488" t="s">
        <v>134</v>
      </c>
      <c r="B23" s="490" t="s">
        <v>197</v>
      </c>
      <c r="C23" s="491"/>
      <c r="D23" s="491"/>
      <c r="E23" s="492"/>
      <c r="F23" s="282"/>
    </row>
    <row r="24" spans="1:6" ht="15" thickBot="1" x14ac:dyDescent="0.25">
      <c r="A24" s="489"/>
      <c r="B24" s="326" t="s">
        <v>135</v>
      </c>
      <c r="C24" s="326" t="s">
        <v>136</v>
      </c>
      <c r="D24" s="326" t="s">
        <v>137</v>
      </c>
      <c r="E24" s="328" t="s">
        <v>138</v>
      </c>
    </row>
    <row r="25" spans="1:6" x14ac:dyDescent="0.2">
      <c r="A25" s="329" t="s">
        <v>52</v>
      </c>
      <c r="B25" s="388">
        <f>CEILING(((B6+B18)*Koeficient!$D$7),1)</f>
        <v>2421509</v>
      </c>
      <c r="C25" s="376">
        <f>CEILING(((C6+C18)*Koeficient!$D$7),1)</f>
        <v>3059832</v>
      </c>
      <c r="D25" s="376">
        <f>CEILING(((D6+D18)*Koeficient!$D$7),1)</f>
        <v>2984423</v>
      </c>
      <c r="E25" s="389" t="s">
        <v>143</v>
      </c>
    </row>
    <row r="26" spans="1:6" x14ac:dyDescent="0.2">
      <c r="A26" s="320" t="s">
        <v>53</v>
      </c>
      <c r="B26" s="390">
        <f>CEILING(((B7+B19)*Koeficient!$D$7),1)</f>
        <v>2550650</v>
      </c>
      <c r="C26" s="379">
        <f>CEILING(((C7+C19)*Koeficient!$D$7),1)</f>
        <v>2154700</v>
      </c>
      <c r="D26" s="379" t="s">
        <v>143</v>
      </c>
      <c r="E26" s="391">
        <f>CEILING(((E7+E19)*Koeficient!$D$7),1)</f>
        <v>4313408</v>
      </c>
    </row>
    <row r="27" spans="1:6" ht="15" thickBot="1" x14ac:dyDescent="0.25">
      <c r="A27" s="321" t="s">
        <v>55</v>
      </c>
      <c r="B27" s="392">
        <f>CEILING(((B8+B20)*Koeficient!$D$7),1)</f>
        <v>2038823</v>
      </c>
      <c r="C27" s="393">
        <f>CEILING(((C8+C20)*Koeficient!$D$7),1)</f>
        <v>1995029</v>
      </c>
      <c r="D27" s="393">
        <f>CEILING(((D8+D20)*Koeficient!$D$7),1)</f>
        <v>3117881</v>
      </c>
      <c r="E27" s="394" t="s">
        <v>143</v>
      </c>
    </row>
    <row r="28" spans="1:6" ht="15" thickBot="1" x14ac:dyDescent="0.25">
      <c r="B28" s="52"/>
      <c r="C28" s="52"/>
      <c r="D28" s="52"/>
      <c r="E28" s="52"/>
    </row>
    <row r="29" spans="1:6" ht="15.75" thickBot="1" x14ac:dyDescent="0.25">
      <c r="A29" s="485" t="s">
        <v>227</v>
      </c>
      <c r="B29" s="486"/>
      <c r="C29" s="486"/>
      <c r="D29" s="486"/>
      <c r="E29" s="487"/>
    </row>
    <row r="30" spans="1:6" ht="15" thickBot="1" x14ac:dyDescent="0.25">
      <c r="A30" s="488" t="s">
        <v>134</v>
      </c>
      <c r="B30" s="490" t="s">
        <v>197</v>
      </c>
      <c r="C30" s="491"/>
      <c r="D30" s="491"/>
      <c r="E30" s="492"/>
    </row>
    <row r="31" spans="1:6" ht="15" thickBot="1" x14ac:dyDescent="0.25">
      <c r="A31" s="489"/>
      <c r="B31" s="326" t="s">
        <v>135</v>
      </c>
      <c r="C31" s="326" t="s">
        <v>136</v>
      </c>
      <c r="D31" s="326" t="s">
        <v>137</v>
      </c>
      <c r="E31" s="328" t="s">
        <v>138</v>
      </c>
    </row>
    <row r="32" spans="1:6" x14ac:dyDescent="0.2">
      <c r="A32" s="329" t="s">
        <v>52</v>
      </c>
      <c r="B32" s="388">
        <f>CEILING((B6*Koeficient!$D$7),1)</f>
        <v>2228568</v>
      </c>
      <c r="C32" s="376">
        <f>CEILING((C6*Koeficient!$D$7),1)</f>
        <v>2687509</v>
      </c>
      <c r="D32" s="376">
        <f>CEILING((D6*Koeficient!$D$7),1)</f>
        <v>2543051</v>
      </c>
      <c r="E32" s="389" t="s">
        <v>143</v>
      </c>
    </row>
    <row r="33" spans="1:5" x14ac:dyDescent="0.2">
      <c r="A33" s="320" t="s">
        <v>53</v>
      </c>
      <c r="B33" s="390">
        <f>CEILING((B7*Koeficient!$D$7),1)</f>
        <v>2197754</v>
      </c>
      <c r="C33" s="379">
        <f>CEILING((C7*Koeficient!$D$7),1)</f>
        <v>1739096</v>
      </c>
      <c r="D33" s="379" t="s">
        <v>143</v>
      </c>
      <c r="E33" s="391">
        <f>CEILING((E7*Koeficient!$D$7),1)</f>
        <v>3159014</v>
      </c>
    </row>
    <row r="34" spans="1:5" ht="15" thickBot="1" x14ac:dyDescent="0.25">
      <c r="A34" s="321" t="s">
        <v>55</v>
      </c>
      <c r="B34" s="392">
        <f>CEILING((B8*Koeficient!$D$7),1)</f>
        <v>1862426</v>
      </c>
      <c r="C34" s="393">
        <f>CEILING((C8*Koeficient!$D$7),1)</f>
        <v>1764536</v>
      </c>
      <c r="D34" s="393">
        <f>CEILING((D8*Koeficient!$D$7),1)</f>
        <v>2880508</v>
      </c>
      <c r="E34" s="394" t="s">
        <v>143</v>
      </c>
    </row>
  </sheetData>
  <sheetProtection algorithmName="SHA-512" hashValue="SHuN3o6GiG/72MPNOeXbI7WeBEpHsKUtK4r0m0kEVXGE2ULCeW7w+pVnnH4jcsY9/1ZvUp1RElepTXqypps+NQ==" saltValue="NrjKq8i8Y4rTJQrYfZg61w==" spinCount="100000" sheet="1" objects="1" scenarios="1"/>
  <mergeCells count="14">
    <mergeCell ref="A4:A5"/>
    <mergeCell ref="B4:E4"/>
    <mergeCell ref="A3:E3"/>
    <mergeCell ref="A10:E10"/>
    <mergeCell ref="A11:A13"/>
    <mergeCell ref="A29:E29"/>
    <mergeCell ref="A30:A31"/>
    <mergeCell ref="B30:E30"/>
    <mergeCell ref="A15:E15"/>
    <mergeCell ref="A16:A17"/>
    <mergeCell ref="B16:E16"/>
    <mergeCell ref="A23:A24"/>
    <mergeCell ref="B23:E23"/>
    <mergeCell ref="A22:E2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C1" sqref="C1"/>
    </sheetView>
  </sheetViews>
  <sheetFormatPr defaultRowHeight="14.25" x14ac:dyDescent="0.2"/>
  <cols>
    <col min="1" max="5" width="12.625" customWidth="1"/>
    <col min="6" max="6" width="10" style="282" customWidth="1"/>
  </cols>
  <sheetData>
    <row r="1" spans="1:6" s="359" customFormat="1" ht="26.1" customHeight="1" x14ac:dyDescent="0.25">
      <c r="A1" s="359" t="s">
        <v>212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44</v>
      </c>
      <c r="B6" s="268">
        <f>B$17*ČSÚ_ceny!I27</f>
        <v>1485154</v>
      </c>
      <c r="C6" s="268">
        <f>C$17*ČSÚ_ceny!J27</f>
        <v>1532388</v>
      </c>
      <c r="D6" s="268" t="s">
        <v>20</v>
      </c>
      <c r="E6" s="297" t="s">
        <v>143</v>
      </c>
    </row>
    <row r="7" spans="1:6" x14ac:dyDescent="0.2">
      <c r="A7" s="320" t="s">
        <v>45</v>
      </c>
      <c r="B7" s="268">
        <f>B$17*ČSÚ_ceny!I28</f>
        <v>1257002</v>
      </c>
      <c r="C7" s="268">
        <f>C$17*ČSÚ_ceny!J28</f>
        <v>1544985</v>
      </c>
      <c r="D7" s="268">
        <f>D$17*ČSÚ_ceny!K28</f>
        <v>3042075</v>
      </c>
      <c r="E7" s="297" t="s">
        <v>143</v>
      </c>
    </row>
    <row r="8" spans="1:6" x14ac:dyDescent="0.2">
      <c r="A8" s="320" t="s">
        <v>46</v>
      </c>
      <c r="B8" s="268">
        <f>B$17*ČSÚ_ceny!I29</f>
        <v>1237508</v>
      </c>
      <c r="C8" s="268">
        <f>C$17*ČSÚ_ceny!J29</f>
        <v>1592409</v>
      </c>
      <c r="D8" s="268" t="s">
        <v>143</v>
      </c>
      <c r="E8" s="297" t="s">
        <v>143</v>
      </c>
    </row>
    <row r="9" spans="1:6" x14ac:dyDescent="0.2">
      <c r="A9" s="320" t="s">
        <v>47</v>
      </c>
      <c r="B9" s="268">
        <f>B$17*ČSÚ_ceny!I30</f>
        <v>2622304</v>
      </c>
      <c r="C9" s="268">
        <f>C$17*ČSÚ_ceny!J30</f>
        <v>2114073</v>
      </c>
      <c r="D9" s="268" t="s">
        <v>143</v>
      </c>
      <c r="E9" s="297">
        <f>E$17*ČSÚ_ceny!L30</f>
        <v>3617719</v>
      </c>
    </row>
    <row r="10" spans="1:6" x14ac:dyDescent="0.2">
      <c r="A10" s="320" t="s">
        <v>48</v>
      </c>
      <c r="B10" s="268">
        <f>B$17*ČSÚ_ceny!I31</f>
        <v>1522698</v>
      </c>
      <c r="C10" s="268">
        <f>C$17*ČSÚ_ceny!J31</f>
        <v>2186691</v>
      </c>
      <c r="D10" s="268" t="s">
        <v>143</v>
      </c>
      <c r="E10" s="297" t="s">
        <v>143</v>
      </c>
    </row>
    <row r="11" spans="1:6" x14ac:dyDescent="0.2">
      <c r="A11" s="320" t="s">
        <v>49</v>
      </c>
      <c r="B11" s="268">
        <f>B$17*ČSÚ_ceny!I32</f>
        <v>1567462</v>
      </c>
      <c r="C11" s="268">
        <f>C$17*ČSÚ_ceny!J32</f>
        <v>1718379</v>
      </c>
      <c r="D11" s="268">
        <f>D$17*ČSÚ_ceny!K32</f>
        <v>2131610</v>
      </c>
      <c r="E11" s="297" t="s">
        <v>143</v>
      </c>
    </row>
    <row r="12" spans="1:6" ht="15" thickBot="1" x14ac:dyDescent="0.25">
      <c r="A12" s="321" t="s">
        <v>50</v>
      </c>
      <c r="B12" s="299">
        <f>B$17*ČSÚ_ceny!I33</f>
        <v>1434614</v>
      </c>
      <c r="C12" s="299">
        <f>C$17*ČSÚ_ceny!J33</f>
        <v>1711710</v>
      </c>
      <c r="D12" s="299">
        <f>D$17*ČSÚ_ceny!K33</f>
        <v>2541535</v>
      </c>
      <c r="E12" s="300" t="s">
        <v>143</v>
      </c>
    </row>
    <row r="13" spans="1:6" ht="15" thickBot="1" x14ac:dyDescent="0.25">
      <c r="A13" s="261"/>
      <c r="B13" s="261"/>
      <c r="C13" s="261"/>
      <c r="D13" s="261"/>
      <c r="E13" s="261"/>
    </row>
    <row r="14" spans="1:6" ht="15.75" thickBot="1" x14ac:dyDescent="0.25">
      <c r="A14" s="485" t="s">
        <v>194</v>
      </c>
      <c r="B14" s="486"/>
      <c r="C14" s="486"/>
      <c r="D14" s="486"/>
      <c r="E14" s="486"/>
      <c r="F14" s="323"/>
    </row>
    <row r="15" spans="1:6" ht="15" thickBot="1" x14ac:dyDescent="0.25">
      <c r="A15" s="482" t="s">
        <v>197</v>
      </c>
      <c r="B15" s="304" t="s">
        <v>135</v>
      </c>
      <c r="C15" s="305" t="s">
        <v>136</v>
      </c>
      <c r="D15" s="305" t="s">
        <v>137</v>
      </c>
      <c r="E15" s="306" t="s">
        <v>138</v>
      </c>
      <c r="F15" s="332"/>
    </row>
    <row r="16" spans="1:6" x14ac:dyDescent="0.2">
      <c r="A16" s="483"/>
      <c r="B16" s="276">
        <f>((ČSÚ_velikost!C15*ČSÚ_velikost!D15)+(ČSÚ_velikost!H15*ČSÚ_velikost!I15)+(ČSÚ_velikost!M15*ČSÚ_velikost!N15))/(ČSÚ_velikost!M15+ČSÚ_velikost!H15+ČSÚ_velikost!C15)</f>
        <v>722.21095890410959</v>
      </c>
      <c r="C16" s="276">
        <f>((ČSÚ_velikost!C16*ČSÚ_velikost!D16)+(ČSÚ_velikost!H16*ČSÚ_velikost!I16)+(ČSÚ_velikost!M16*ČSÚ_velikost!N16))/(ČSÚ_velikost!M16+ČSÚ_velikost!H16+ČSÚ_velikost!C16)</f>
        <v>741.13294797687865</v>
      </c>
      <c r="D16" s="276">
        <f>((ČSÚ_velikost!C17*ČSÚ_velikost!D17)+(ČSÚ_velikost!H17*ČSÚ_velikost!I17)+(ČSÚ_velikost!M17*ČSÚ_velikost!N17))/(ČSÚ_velikost!M17+ČSÚ_velikost!H17+ČSÚ_velikost!C17)</f>
        <v>863.15151515151513</v>
      </c>
      <c r="E16" s="277">
        <f>((ČSÚ_velikost!C18*ČSÚ_velikost!D18)+(ČSÚ_velikost!H18*ČSÚ_velikost!I18)+(ČSÚ_velikost!M18*ČSÚ_velikost!N18))/(ČSÚ_velikost!M18+ČSÚ_velikost!H18+ČSÚ_velikost!C18)</f>
        <v>730.61666666666667</v>
      </c>
      <c r="F16" s="317" t="s">
        <v>199</v>
      </c>
    </row>
    <row r="17" spans="1:6" ht="15" thickBot="1" x14ac:dyDescent="0.25">
      <c r="A17" s="484"/>
      <c r="B17" s="264">
        <v>722</v>
      </c>
      <c r="C17" s="264">
        <v>741</v>
      </c>
      <c r="D17" s="264">
        <v>863</v>
      </c>
      <c r="E17" s="265">
        <v>731</v>
      </c>
      <c r="F17" s="331" t="s">
        <v>200</v>
      </c>
    </row>
    <row r="18" spans="1:6" ht="15" thickBot="1" x14ac:dyDescent="0.25">
      <c r="A18" s="261"/>
      <c r="B18" s="261"/>
      <c r="C18" s="261"/>
      <c r="D18" s="261"/>
      <c r="E18" s="261"/>
    </row>
    <row r="19" spans="1:6" ht="15.75" thickBot="1" x14ac:dyDescent="0.25">
      <c r="A19" s="485" t="s">
        <v>179</v>
      </c>
      <c r="B19" s="486"/>
      <c r="C19" s="486"/>
      <c r="D19" s="486"/>
      <c r="E19" s="487"/>
    </row>
    <row r="20" spans="1:6" s="252" customFormat="1" ht="15" customHeight="1" thickBot="1" x14ac:dyDescent="0.25">
      <c r="A20" s="488" t="s">
        <v>134</v>
      </c>
      <c r="B20" s="490" t="s">
        <v>197</v>
      </c>
      <c r="C20" s="491"/>
      <c r="D20" s="491"/>
      <c r="E20" s="492"/>
      <c r="F20" s="282"/>
    </row>
    <row r="21" spans="1:6" ht="14.25" customHeight="1" thickBot="1" x14ac:dyDescent="0.25">
      <c r="A21" s="489"/>
      <c r="B21" s="326" t="s">
        <v>135</v>
      </c>
      <c r="C21" s="326" t="s">
        <v>136</v>
      </c>
      <c r="D21" s="326" t="s">
        <v>137</v>
      </c>
      <c r="E21" s="328" t="s">
        <v>138</v>
      </c>
    </row>
    <row r="22" spans="1:6" x14ac:dyDescent="0.2">
      <c r="A22" s="329" t="s">
        <v>44</v>
      </c>
      <c r="B22" s="268">
        <f>ČSÚ_pozemky!C36*ČSÚ_pozemky!D36</f>
        <v>253708</v>
      </c>
      <c r="C22" s="268">
        <f>ČSÚ_pozemky!C37*ČSÚ_pozemky!D37</f>
        <v>404790</v>
      </c>
      <c r="D22" s="268">
        <f>ČSÚ_pozemky!C38*ČSÚ_pozemky!D38</f>
        <v>505440</v>
      </c>
      <c r="E22" s="297" t="s">
        <v>143</v>
      </c>
    </row>
    <row r="23" spans="1:6" x14ac:dyDescent="0.2">
      <c r="A23" s="320" t="s">
        <v>45</v>
      </c>
      <c r="B23" s="268">
        <f>ČSÚ_pozemky!C94*ČSÚ_pozemky!D94</f>
        <v>200640</v>
      </c>
      <c r="C23" s="268">
        <f>ČSÚ_pozemky!C95*ČSÚ_pozemky!D95</f>
        <v>350337</v>
      </c>
      <c r="D23" s="268">
        <f>ČSÚ_pozemky!C96*ČSÚ_pozemky!D96</f>
        <v>481290</v>
      </c>
      <c r="E23" s="297" t="s">
        <v>143</v>
      </c>
    </row>
    <row r="24" spans="1:6" x14ac:dyDescent="0.2">
      <c r="A24" s="320" t="s">
        <v>46</v>
      </c>
      <c r="B24" s="268">
        <f>ČSÚ_pozemky!C157*ČSÚ_pozemky!D157</f>
        <v>219968</v>
      </c>
      <c r="C24" s="268">
        <f>ČSÚ_pozemky!C158*ČSÚ_pozemky!D158</f>
        <v>550875</v>
      </c>
      <c r="D24" s="268" t="s">
        <v>143</v>
      </c>
      <c r="E24" s="297" t="s">
        <v>143</v>
      </c>
    </row>
    <row r="25" spans="1:6" x14ac:dyDescent="0.2">
      <c r="A25" s="320" t="s">
        <v>47</v>
      </c>
      <c r="B25" s="268">
        <f>ČSÚ_pozemky!C159*ČSÚ_pozemky!D159</f>
        <v>646654</v>
      </c>
      <c r="C25" s="268">
        <f>ČSÚ_pozemky!C160*ČSÚ_pozemky!D160</f>
        <v>838240</v>
      </c>
      <c r="D25" s="268" t="s">
        <v>143</v>
      </c>
      <c r="E25" s="297">
        <f>ČSÚ_pozemky!C161*ČSÚ_pozemky!D161</f>
        <v>1659813</v>
      </c>
    </row>
    <row r="26" spans="1:6" x14ac:dyDescent="0.2">
      <c r="A26" s="320" t="s">
        <v>48</v>
      </c>
      <c r="B26" s="268">
        <f>ČSÚ_pozemky!C162*ČSÚ_pozemky!D162</f>
        <v>294174</v>
      </c>
      <c r="C26" s="268">
        <f>ČSÚ_pozemky!C163*ČSÚ_pozemky!D163</f>
        <v>538747</v>
      </c>
      <c r="D26" s="268" t="s">
        <v>143</v>
      </c>
      <c r="E26" s="297" t="s">
        <v>143</v>
      </c>
    </row>
    <row r="27" spans="1:6" x14ac:dyDescent="0.2">
      <c r="A27" s="320" t="s">
        <v>49</v>
      </c>
      <c r="B27" s="268">
        <f>ČSÚ_pozemky!C208*ČSÚ_pozemky!D208</f>
        <v>253169</v>
      </c>
      <c r="C27" s="268">
        <f>ČSÚ_pozemky!C209*ČSÚ_pozemky!D209</f>
        <v>269505</v>
      </c>
      <c r="D27" s="268">
        <f>ČSÚ_pozemky!C210*ČSÚ_pozemky!D210</f>
        <v>883224</v>
      </c>
      <c r="E27" s="297" t="s">
        <v>143</v>
      </c>
    </row>
    <row r="28" spans="1:6" ht="15" thickBot="1" x14ac:dyDescent="0.25">
      <c r="A28" s="321" t="s">
        <v>50</v>
      </c>
      <c r="B28" s="299">
        <f>ČSÚ_pozemky!C235*ČSÚ_pozemky!D235</f>
        <v>142363</v>
      </c>
      <c r="C28" s="299">
        <f>ČSÚ_pozemky!C236*ČSÚ_pozemky!D236</f>
        <v>225594</v>
      </c>
      <c r="D28" s="299">
        <f>ČSÚ_pozemky!C237*ČSÚ_pozemky!D237</f>
        <v>226490</v>
      </c>
      <c r="E28" s="300" t="s">
        <v>143</v>
      </c>
    </row>
    <row r="29" spans="1:6" ht="15" thickBot="1" x14ac:dyDescent="0.25">
      <c r="A29" s="261"/>
      <c r="B29" s="261"/>
      <c r="C29" s="261"/>
      <c r="D29" s="261"/>
      <c r="E29" s="261"/>
    </row>
    <row r="30" spans="1:6" ht="15.75" thickBot="1" x14ac:dyDescent="0.25">
      <c r="A30" s="485" t="s">
        <v>226</v>
      </c>
      <c r="B30" s="486"/>
      <c r="C30" s="486"/>
      <c r="D30" s="486"/>
      <c r="E30" s="487"/>
    </row>
    <row r="31" spans="1:6" s="252" customFormat="1" ht="15" thickBot="1" x14ac:dyDescent="0.25">
      <c r="A31" s="488" t="s">
        <v>134</v>
      </c>
      <c r="B31" s="490" t="s">
        <v>197</v>
      </c>
      <c r="C31" s="491"/>
      <c r="D31" s="491"/>
      <c r="E31" s="492"/>
      <c r="F31" s="282"/>
    </row>
    <row r="32" spans="1:6" ht="15" thickBot="1" x14ac:dyDescent="0.25">
      <c r="A32" s="489"/>
      <c r="B32" s="326" t="s">
        <v>135</v>
      </c>
      <c r="C32" s="326" t="s">
        <v>136</v>
      </c>
      <c r="D32" s="326" t="s">
        <v>137</v>
      </c>
      <c r="E32" s="328" t="s">
        <v>138</v>
      </c>
    </row>
    <row r="33" spans="1:6" x14ac:dyDescent="0.2">
      <c r="A33" s="329" t="s">
        <v>44</v>
      </c>
      <c r="B33" s="388">
        <f>CEILING(((B6+B22)*Koeficient!$D$7),1)</f>
        <v>2104024</v>
      </c>
      <c r="C33" s="376">
        <f>CEILING(((C6+C22)*Koeficient!$D$7),1)</f>
        <v>2343986</v>
      </c>
      <c r="D33" s="376" t="s">
        <v>20</v>
      </c>
      <c r="E33" s="389" t="s">
        <v>143</v>
      </c>
    </row>
    <row r="34" spans="1:6" x14ac:dyDescent="0.2">
      <c r="A34" s="320" t="s">
        <v>45</v>
      </c>
      <c r="B34" s="390">
        <f>CEILING(((B7+B23)*Koeficient!$D$7),1)</f>
        <v>1763747</v>
      </c>
      <c r="C34" s="379">
        <f>CEILING(((C7+C23)*Koeficient!$D$7),1)</f>
        <v>2293340</v>
      </c>
      <c r="D34" s="379">
        <f>CEILING(((D7+D23)*Koeficient!$D$7),1)</f>
        <v>4263272</v>
      </c>
      <c r="E34" s="391" t="s">
        <v>143</v>
      </c>
    </row>
    <row r="35" spans="1:6" x14ac:dyDescent="0.2">
      <c r="A35" s="320" t="s">
        <v>46</v>
      </c>
      <c r="B35" s="390">
        <f>CEILING(((B8+B24)*Koeficient!$D$7),1)</f>
        <v>1763546</v>
      </c>
      <c r="C35" s="379">
        <f>CEILING(((C8+C24)*Koeficient!$D$7),1)</f>
        <v>2593374</v>
      </c>
      <c r="D35" s="379" t="s">
        <v>143</v>
      </c>
      <c r="E35" s="391" t="s">
        <v>143</v>
      </c>
    </row>
    <row r="36" spans="1:6" x14ac:dyDescent="0.2">
      <c r="A36" s="320" t="s">
        <v>47</v>
      </c>
      <c r="B36" s="390">
        <f>CEILING(((B9+B25)*Koeficient!$D$7),1)</f>
        <v>3955440</v>
      </c>
      <c r="C36" s="379">
        <f>CEILING(((C9+C25)*Koeficient!$D$7),1)</f>
        <v>3572299</v>
      </c>
      <c r="D36" s="379" t="s">
        <v>143</v>
      </c>
      <c r="E36" s="391">
        <f>CEILING(((E9+E25)*Koeficient!$D$7),1)</f>
        <v>6385814</v>
      </c>
    </row>
    <row r="37" spans="1:6" x14ac:dyDescent="0.2">
      <c r="A37" s="320" t="s">
        <v>48</v>
      </c>
      <c r="B37" s="390">
        <f>CEILING(((B10+B26)*Koeficient!$D$7),1)</f>
        <v>2198416</v>
      </c>
      <c r="C37" s="379">
        <f>CEILING(((C10+C26)*Koeficient!$D$7),1)</f>
        <v>3297780</v>
      </c>
      <c r="D37" s="379" t="s">
        <v>143</v>
      </c>
      <c r="E37" s="391" t="s">
        <v>143</v>
      </c>
    </row>
    <row r="38" spans="1:6" x14ac:dyDescent="0.2">
      <c r="A38" s="320" t="s">
        <v>49</v>
      </c>
      <c r="B38" s="390">
        <f>CEILING(((B11+B27)*Koeficient!$D$7),1)</f>
        <v>2202964</v>
      </c>
      <c r="C38" s="379">
        <f>CEILING(((C11+C27)*Koeficient!$D$7),1)</f>
        <v>2405340</v>
      </c>
      <c r="D38" s="379">
        <f>CEILING(((D11+D27)*Koeficient!$D$7),1)</f>
        <v>3647950</v>
      </c>
      <c r="E38" s="391" t="s">
        <v>143</v>
      </c>
    </row>
    <row r="39" spans="1:6" ht="15" thickBot="1" x14ac:dyDescent="0.25">
      <c r="A39" s="321" t="s">
        <v>50</v>
      </c>
      <c r="B39" s="392">
        <f>CEILING(((B12+B28)*Koeficient!$D$7),1)</f>
        <v>1908143</v>
      </c>
      <c r="C39" s="393">
        <f>CEILING(((C12+C28)*Koeficient!$D$7),1)</f>
        <v>2344138</v>
      </c>
      <c r="D39" s="393">
        <f>CEILING(((D12+D28)*Koeficient!$D$7),1)</f>
        <v>3349311</v>
      </c>
      <c r="E39" s="394" t="s">
        <v>143</v>
      </c>
    </row>
    <row r="40" spans="1:6" ht="15" thickBot="1" x14ac:dyDescent="0.25">
      <c r="B40" s="52"/>
      <c r="C40" s="52"/>
      <c r="D40" s="52"/>
      <c r="E40" s="52"/>
    </row>
    <row r="41" spans="1:6" ht="15.75" thickBot="1" x14ac:dyDescent="0.25">
      <c r="A41" s="485" t="s">
        <v>227</v>
      </c>
      <c r="B41" s="486"/>
      <c r="C41" s="486"/>
      <c r="D41" s="486"/>
      <c r="E41" s="487"/>
    </row>
    <row r="42" spans="1:6" ht="15" thickBot="1" x14ac:dyDescent="0.25">
      <c r="A42" s="488" t="s">
        <v>134</v>
      </c>
      <c r="B42" s="490" t="s">
        <v>197</v>
      </c>
      <c r="C42" s="491"/>
      <c r="D42" s="491"/>
      <c r="E42" s="492"/>
    </row>
    <row r="43" spans="1:6" ht="15" thickBot="1" x14ac:dyDescent="0.25">
      <c r="A43" s="489"/>
      <c r="B43" s="326" t="s">
        <v>135</v>
      </c>
      <c r="C43" s="326" t="s">
        <v>136</v>
      </c>
      <c r="D43" s="326" t="s">
        <v>137</v>
      </c>
      <c r="E43" s="328" t="s">
        <v>138</v>
      </c>
    </row>
    <row r="44" spans="1:6" x14ac:dyDescent="0.2">
      <c r="A44" s="329" t="s">
        <v>44</v>
      </c>
      <c r="B44" s="388">
        <f>CEILING((B6*Koeficient!$D$7),1)</f>
        <v>1797037</v>
      </c>
      <c r="C44" s="376">
        <f>CEILING((C6*Koeficient!$D$7),1)</f>
        <v>1854190</v>
      </c>
      <c r="D44" s="376" t="s">
        <v>20</v>
      </c>
      <c r="E44" s="389" t="s">
        <v>143</v>
      </c>
    </row>
    <row r="45" spans="1:6" x14ac:dyDescent="0.2">
      <c r="A45" s="320" t="s">
        <v>45</v>
      </c>
      <c r="B45" s="390">
        <f>CEILING((B7*Koeficient!$D$7),1)</f>
        <v>1520973</v>
      </c>
      <c r="C45" s="379">
        <f>CEILING((C7*Koeficient!$D$7),1)</f>
        <v>1869432</v>
      </c>
      <c r="D45" s="379">
        <f>CEILING((D7*Koeficient!$D$7),1)</f>
        <v>3680911</v>
      </c>
      <c r="E45" s="391" t="s">
        <v>143</v>
      </c>
    </row>
    <row r="46" spans="1:6" x14ac:dyDescent="0.2">
      <c r="A46" s="320" t="s">
        <v>46</v>
      </c>
      <c r="B46" s="390">
        <f>CEILING((B8*Koeficient!$D$7),1)</f>
        <v>1497385</v>
      </c>
      <c r="C46" s="379">
        <f>CEILING((C8*Koeficient!$D$7),1)</f>
        <v>1926815</v>
      </c>
      <c r="D46" s="379" t="s">
        <v>143</v>
      </c>
      <c r="E46" s="391" t="s">
        <v>143</v>
      </c>
    </row>
    <row r="47" spans="1:6" x14ac:dyDescent="0.2">
      <c r="A47" s="320" t="s">
        <v>47</v>
      </c>
      <c r="B47" s="390">
        <f>CEILING((B9*Koeficient!$D$7),1)</f>
        <v>3172988</v>
      </c>
      <c r="C47" s="379">
        <f>CEILING((C9*Koeficient!$D$7),1)</f>
        <v>2558029</v>
      </c>
      <c r="D47" s="379" t="s">
        <v>143</v>
      </c>
      <c r="E47" s="391">
        <f>CEILING((E9*Koeficient!$D$7),1)</f>
        <v>4377440</v>
      </c>
      <c r="F47" s="368"/>
    </row>
    <row r="48" spans="1:6" x14ac:dyDescent="0.2">
      <c r="A48" s="320" t="s">
        <v>48</v>
      </c>
      <c r="B48" s="390">
        <f>CEILING((B10*Koeficient!$D$7),1)</f>
        <v>1842465</v>
      </c>
      <c r="C48" s="379">
        <f>CEILING((C10*Koeficient!$D$7),1)</f>
        <v>2645897</v>
      </c>
      <c r="D48" s="379" t="s">
        <v>143</v>
      </c>
      <c r="E48" s="391" t="s">
        <v>143</v>
      </c>
    </row>
    <row r="49" spans="1:5" x14ac:dyDescent="0.2">
      <c r="A49" s="320" t="s">
        <v>49</v>
      </c>
      <c r="B49" s="390">
        <f>CEILING((B11*Koeficient!$D$7),1)</f>
        <v>1896630</v>
      </c>
      <c r="C49" s="379">
        <f>CEILING((C11*Koeficient!$D$7),1)</f>
        <v>2079239</v>
      </c>
      <c r="D49" s="379">
        <f>CEILING((D11*Koeficient!$D$7),1)</f>
        <v>2579249</v>
      </c>
      <c r="E49" s="391" t="s">
        <v>143</v>
      </c>
    </row>
    <row r="50" spans="1:5" ht="15" thickBot="1" x14ac:dyDescent="0.25">
      <c r="A50" s="321" t="s">
        <v>50</v>
      </c>
      <c r="B50" s="392">
        <f>CEILING((B12*Koeficient!$D$7),1)</f>
        <v>1735883</v>
      </c>
      <c r="C50" s="393">
        <f>CEILING((C12*Koeficient!$D$7),1)</f>
        <v>2071170</v>
      </c>
      <c r="D50" s="393">
        <f>CEILING((D12*Koeficient!$D$7),1)</f>
        <v>3075258</v>
      </c>
      <c r="E50" s="394" t="s">
        <v>143</v>
      </c>
    </row>
  </sheetData>
  <sheetProtection algorithmName="SHA-512" hashValue="XC/MxDunpDTq1KLW55Wx0ji+nwuUbWV/ukMWZuRmM6N6jsXZ29/3jwt6fUCLgTpV7lFs0tU5WIYOz6X5mEF8dQ==" saltValue="jKOY98zcByyREoEx7732iQ==" spinCount="100000" sheet="1" objects="1" scenarios="1"/>
  <mergeCells count="14">
    <mergeCell ref="A4:A5"/>
    <mergeCell ref="B4:E4"/>
    <mergeCell ref="A3:E3"/>
    <mergeCell ref="A14:E14"/>
    <mergeCell ref="A15:A17"/>
    <mergeCell ref="A41:E41"/>
    <mergeCell ref="A42:A43"/>
    <mergeCell ref="B42:E42"/>
    <mergeCell ref="A19:E19"/>
    <mergeCell ref="A20:A21"/>
    <mergeCell ref="B20:E20"/>
    <mergeCell ref="A31:A32"/>
    <mergeCell ref="B31:E31"/>
    <mergeCell ref="A30:E3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C1" sqref="C1"/>
    </sheetView>
  </sheetViews>
  <sheetFormatPr defaultRowHeight="14.25" x14ac:dyDescent="0.2"/>
  <cols>
    <col min="1" max="1" width="14" customWidth="1"/>
    <col min="2" max="5" width="12.625" customWidth="1"/>
    <col min="6" max="6" width="10" style="282" customWidth="1"/>
  </cols>
  <sheetData>
    <row r="1" spans="1:6" s="359" customFormat="1" ht="26.1" customHeight="1" x14ac:dyDescent="0.25">
      <c r="A1" s="359" t="s">
        <v>213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36</v>
      </c>
      <c r="B6" s="268">
        <f>B$17*ČSÚ_ceny!I19</f>
        <v>2050224</v>
      </c>
      <c r="C6" s="268">
        <f>C$17*ČSÚ_ceny!J19</f>
        <v>2146502</v>
      </c>
      <c r="D6" s="268" t="s">
        <v>143</v>
      </c>
      <c r="E6" s="297">
        <f>E$17*ČSÚ_ceny!L19</f>
        <v>3230615</v>
      </c>
    </row>
    <row r="7" spans="1:6" x14ac:dyDescent="0.2">
      <c r="A7" s="320" t="s">
        <v>37</v>
      </c>
      <c r="B7" s="268">
        <f>B$17*ČSÚ_ceny!I20</f>
        <v>2086524</v>
      </c>
      <c r="C7" s="268">
        <f>C$17*ČSÚ_ceny!J20</f>
        <v>2067146</v>
      </c>
      <c r="D7" s="268">
        <f>D$17*ČSÚ_ceny!K20</f>
        <v>4102802</v>
      </c>
      <c r="E7" s="297" t="s">
        <v>143</v>
      </c>
    </row>
    <row r="8" spans="1:6" x14ac:dyDescent="0.2">
      <c r="A8" s="320" t="s">
        <v>38</v>
      </c>
      <c r="B8" s="268">
        <f>B$17*ČSÚ_ceny!I21</f>
        <v>1243638</v>
      </c>
      <c r="C8" s="268">
        <f>C$17*ČSÚ_ceny!J21</f>
        <v>1880426</v>
      </c>
      <c r="D8" s="268">
        <f>D$17*ČSÚ_ceny!K21</f>
        <v>2133230</v>
      </c>
      <c r="E8" s="297" t="s">
        <v>143</v>
      </c>
    </row>
    <row r="9" spans="1:6" x14ac:dyDescent="0.2">
      <c r="A9" s="320" t="s">
        <v>39</v>
      </c>
      <c r="B9" s="268">
        <f>B$17*ČSÚ_ceny!I22</f>
        <v>1480314</v>
      </c>
      <c r="C9" s="268">
        <f>C$17*ČSÚ_ceny!J22</f>
        <v>1476644</v>
      </c>
      <c r="D9" s="268">
        <f>D$17*ČSÚ_ceny!K22</f>
        <v>2789754</v>
      </c>
      <c r="E9" s="297" t="s">
        <v>143</v>
      </c>
    </row>
    <row r="10" spans="1:6" x14ac:dyDescent="0.2">
      <c r="A10" s="320" t="s">
        <v>40</v>
      </c>
      <c r="B10" s="268">
        <f>B$17*ČSÚ_ceny!I23</f>
        <v>1484670</v>
      </c>
      <c r="C10" s="268">
        <f>C$17*ČSÚ_ceny!J23</f>
        <v>1405068</v>
      </c>
      <c r="D10" s="268">
        <f>D$17*ČSÚ_ceny!K23</f>
        <v>1709422</v>
      </c>
      <c r="E10" s="297" t="s">
        <v>143</v>
      </c>
    </row>
    <row r="11" spans="1:6" x14ac:dyDescent="0.2">
      <c r="A11" s="320" t="s">
        <v>41</v>
      </c>
      <c r="B11" s="268">
        <f>B$17*ČSÚ_ceny!I24</f>
        <v>1226940</v>
      </c>
      <c r="C11" s="268">
        <f>C$17*ČSÚ_ceny!J24</f>
        <v>1608904</v>
      </c>
      <c r="D11" s="268">
        <f>D$17*ČSÚ_ceny!K24</f>
        <v>2508792</v>
      </c>
      <c r="E11" s="297" t="s">
        <v>143</v>
      </c>
    </row>
    <row r="12" spans="1:6" ht="15" thickBot="1" x14ac:dyDescent="0.25">
      <c r="A12" s="321" t="s">
        <v>42</v>
      </c>
      <c r="B12" s="299">
        <f>B$17*ČSÚ_ceny!I25</f>
        <v>1317690</v>
      </c>
      <c r="C12" s="299">
        <f>C$17*ČSÚ_ceny!J25</f>
        <v>1657918</v>
      </c>
      <c r="D12" s="299">
        <f>D$17*ČSÚ_ceny!K25</f>
        <v>2511630</v>
      </c>
      <c r="E12" s="300" t="s">
        <v>143</v>
      </c>
    </row>
    <row r="13" spans="1:6" ht="15" thickBot="1" x14ac:dyDescent="0.25">
      <c r="A13" s="261"/>
      <c r="B13" s="261"/>
      <c r="C13" s="261"/>
      <c r="D13" s="261"/>
      <c r="E13" s="261"/>
    </row>
    <row r="14" spans="1:6" ht="15.75" thickBot="1" x14ac:dyDescent="0.25">
      <c r="A14" s="485" t="s">
        <v>194</v>
      </c>
      <c r="B14" s="486"/>
      <c r="C14" s="486"/>
      <c r="D14" s="486"/>
      <c r="E14" s="486"/>
      <c r="F14" s="323"/>
    </row>
    <row r="15" spans="1:6" ht="15" thickBot="1" x14ac:dyDescent="0.25">
      <c r="A15" s="482" t="s">
        <v>197</v>
      </c>
      <c r="B15" s="304" t="s">
        <v>135</v>
      </c>
      <c r="C15" s="305" t="s">
        <v>136</v>
      </c>
      <c r="D15" s="305" t="s">
        <v>137</v>
      </c>
      <c r="E15" s="306" t="s">
        <v>138</v>
      </c>
      <c r="F15" s="332"/>
    </row>
    <row r="16" spans="1:6" x14ac:dyDescent="0.2">
      <c r="A16" s="483"/>
      <c r="B16" s="276">
        <f>((ČSÚ_velikost!C10*ČSÚ_velikost!D10)+(ČSÚ_velikost!H10*ČSÚ_velikost!I10)+(ČSÚ_velikost!M10*ČSÚ_velikost!N10))/(ČSÚ_velikost!M10+ČSÚ_velikost!H10+ČSÚ_velikost!C10)</f>
        <v>726.33333333333337</v>
      </c>
      <c r="C16" s="276">
        <f>((ČSÚ_velikost!C11*ČSÚ_velikost!D11)+(ČSÚ_velikost!H11*ČSÚ_velikost!I11)+(ČSÚ_velikost!M11*ČSÚ_velikost!N11))/(ČSÚ_velikost!M11+ČSÚ_velikost!H11+ČSÚ_velikost!C11)</f>
        <v>778.31386861313865</v>
      </c>
      <c r="D16" s="276">
        <f>((ČSÚ_velikost!C12*ČSÚ_velikost!D12)+(ČSÚ_velikost!H12*ČSÚ_velikost!I12)+(ČSÚ_velikost!M12*ČSÚ_velikost!N12))/(ČSÚ_velikost!M12+ČSÚ_velikost!H12+ČSÚ_velikost!C12)</f>
        <v>946.46575342465758</v>
      </c>
      <c r="E16" s="277">
        <f>((ČSÚ_velikost!C13*ČSÚ_velikost!D13)+(ČSÚ_velikost!H13*ČSÚ_velikost!I13)+(ČSÚ_velikost!M13*ČSÚ_velikost!N13))/(ČSÚ_velikost!M13+ČSÚ_velikost!H13+ČSÚ_velikost!C13)</f>
        <v>834.60869565217388</v>
      </c>
      <c r="F16" s="317" t="s">
        <v>199</v>
      </c>
    </row>
    <row r="17" spans="1:6" ht="15" thickBot="1" x14ac:dyDescent="0.25">
      <c r="A17" s="484"/>
      <c r="B17" s="264">
        <v>726</v>
      </c>
      <c r="C17" s="264">
        <v>778</v>
      </c>
      <c r="D17" s="264">
        <v>946</v>
      </c>
      <c r="E17" s="265">
        <v>835</v>
      </c>
      <c r="F17" s="331" t="s">
        <v>200</v>
      </c>
    </row>
    <row r="18" spans="1:6" ht="15" thickBot="1" x14ac:dyDescent="0.25">
      <c r="A18" s="261"/>
      <c r="B18" s="261"/>
      <c r="C18" s="261"/>
      <c r="D18" s="261"/>
      <c r="E18" s="261"/>
    </row>
    <row r="19" spans="1:6" ht="15.75" thickBot="1" x14ac:dyDescent="0.25">
      <c r="A19" s="485" t="s">
        <v>179</v>
      </c>
      <c r="B19" s="486"/>
      <c r="C19" s="486"/>
      <c r="D19" s="486"/>
      <c r="E19" s="487"/>
    </row>
    <row r="20" spans="1:6" s="252" customFormat="1" ht="15" customHeight="1" thickBot="1" x14ac:dyDescent="0.25">
      <c r="A20" s="488" t="s">
        <v>134</v>
      </c>
      <c r="B20" s="490" t="s">
        <v>197</v>
      </c>
      <c r="C20" s="491"/>
      <c r="D20" s="491"/>
      <c r="E20" s="492"/>
      <c r="F20" s="282"/>
    </row>
    <row r="21" spans="1:6" ht="14.25" customHeight="1" thickBot="1" x14ac:dyDescent="0.25">
      <c r="A21" s="489"/>
      <c r="B21" s="326" t="s">
        <v>135</v>
      </c>
      <c r="C21" s="326" t="s">
        <v>136</v>
      </c>
      <c r="D21" s="326" t="s">
        <v>137</v>
      </c>
      <c r="E21" s="328" t="s">
        <v>138</v>
      </c>
    </row>
    <row r="22" spans="1:6" x14ac:dyDescent="0.2">
      <c r="A22" s="329" t="s">
        <v>36</v>
      </c>
      <c r="B22" s="268">
        <f>ČSÚ_pozemky!C26*ČSÚ_pozemky!D26</f>
        <v>349885</v>
      </c>
      <c r="C22" s="268">
        <f>ČSÚ_pozemky!C27*ČSÚ_pozemky!D27</f>
        <v>534942</v>
      </c>
      <c r="D22" s="268" t="s">
        <v>143</v>
      </c>
      <c r="E22" s="297">
        <f>ČSÚ_pozemky!C28*ČSÚ_pozemky!D28</f>
        <v>1283249</v>
      </c>
    </row>
    <row r="23" spans="1:6" x14ac:dyDescent="0.2">
      <c r="A23" s="320" t="s">
        <v>37</v>
      </c>
      <c r="B23" s="268">
        <f>ČSÚ_pozemky!C29*ČSÚ_pozemky!D29</f>
        <v>378240</v>
      </c>
      <c r="C23" s="268">
        <f>ČSÚ_pozemky!C30*ČSÚ_pozemky!D30</f>
        <v>423756</v>
      </c>
      <c r="D23" s="268">
        <f>ČSÚ_pozemky!C31*ČSÚ_pozemky!D31</f>
        <v>1030077</v>
      </c>
      <c r="E23" s="297" t="s">
        <v>143</v>
      </c>
    </row>
    <row r="24" spans="1:6" x14ac:dyDescent="0.2">
      <c r="A24" s="320" t="s">
        <v>38</v>
      </c>
      <c r="B24" s="268">
        <f>ČSÚ_pozemky!C76*ČSÚ_pozemky!D76</f>
        <v>183372</v>
      </c>
      <c r="C24" s="268">
        <f>ČSÚ_pozemky!C77*ČSÚ_pozemky!D77</f>
        <v>400107</v>
      </c>
      <c r="D24" s="268">
        <f>ČSÚ_pozemky!C78*ČSÚ_pozemky!D78</f>
        <v>499409</v>
      </c>
      <c r="E24" s="297" t="s">
        <v>143</v>
      </c>
    </row>
    <row r="25" spans="1:6" x14ac:dyDescent="0.2">
      <c r="A25" s="320" t="s">
        <v>39</v>
      </c>
      <c r="B25" s="268">
        <f>ČSÚ_pozemky!C154*ČSÚ_pozemky!D154</f>
        <v>167680</v>
      </c>
      <c r="C25" s="268">
        <f>ČSÚ_pozemky!C155*ČSÚ_pozemky!D155</f>
        <v>282686</v>
      </c>
      <c r="D25" s="268">
        <f>ČSÚ_pozemky!C156*ČSÚ_pozemky!D156</f>
        <v>498168</v>
      </c>
      <c r="E25" s="297" t="s">
        <v>143</v>
      </c>
    </row>
    <row r="26" spans="1:6" x14ac:dyDescent="0.2">
      <c r="A26" s="320" t="s">
        <v>40</v>
      </c>
      <c r="B26" s="268">
        <f>ČSÚ_pozemky!C193*ČSÚ_pozemky!D193</f>
        <v>194828</v>
      </c>
      <c r="C26" s="268">
        <f>ČSÚ_pozemky!C194*ČSÚ_pozemky!D194</f>
        <v>227188</v>
      </c>
      <c r="D26" s="268">
        <f>ČSÚ_pozemky!C195*ČSÚ_pozemky!D195</f>
        <v>429128</v>
      </c>
      <c r="E26" s="297" t="s">
        <v>143</v>
      </c>
    </row>
    <row r="27" spans="1:6" x14ac:dyDescent="0.2">
      <c r="A27" s="320" t="s">
        <v>41</v>
      </c>
      <c r="B27" s="268">
        <f>ČSÚ_pozemky!C223*ČSÚ_pozemky!D223</f>
        <v>136107</v>
      </c>
      <c r="C27" s="268">
        <f>ČSÚ_pozemky!C224*ČSÚ_pozemky!D224</f>
        <v>242079</v>
      </c>
      <c r="D27" s="268">
        <f>ČSÚ_pozemky!C225*ČSÚ_pozemky!D225</f>
        <v>346744</v>
      </c>
      <c r="E27" s="297" t="s">
        <v>143</v>
      </c>
    </row>
    <row r="28" spans="1:6" ht="15" thickBot="1" x14ac:dyDescent="0.25">
      <c r="A28" s="321" t="s">
        <v>42</v>
      </c>
      <c r="B28" s="299">
        <f>ČSÚ_pozemky!C232*ČSÚ_pozemky!D232</f>
        <v>130112</v>
      </c>
      <c r="C28" s="299">
        <f>ČSÚ_pozemky!C233*ČSÚ_pozemky!D233</f>
        <v>304440</v>
      </c>
      <c r="D28" s="299">
        <f>ČSÚ_pozemky!C234*ČSÚ_pozemky!D234</f>
        <v>505680</v>
      </c>
      <c r="E28" s="300" t="s">
        <v>143</v>
      </c>
    </row>
    <row r="29" spans="1:6" ht="15" thickBot="1" x14ac:dyDescent="0.25">
      <c r="A29" s="261"/>
      <c r="B29" s="261"/>
      <c r="C29" s="261"/>
      <c r="D29" s="261"/>
      <c r="E29" s="261"/>
    </row>
    <row r="30" spans="1:6" ht="15.75" thickBot="1" x14ac:dyDescent="0.25">
      <c r="A30" s="485" t="s">
        <v>226</v>
      </c>
      <c r="B30" s="486"/>
      <c r="C30" s="486"/>
      <c r="D30" s="486"/>
      <c r="E30" s="487"/>
    </row>
    <row r="31" spans="1:6" s="252" customFormat="1" ht="15" thickBot="1" x14ac:dyDescent="0.25">
      <c r="A31" s="488" t="s">
        <v>134</v>
      </c>
      <c r="B31" s="490" t="s">
        <v>197</v>
      </c>
      <c r="C31" s="491"/>
      <c r="D31" s="491"/>
      <c r="E31" s="492"/>
      <c r="F31" s="282"/>
    </row>
    <row r="32" spans="1:6" ht="15" thickBot="1" x14ac:dyDescent="0.25">
      <c r="A32" s="489"/>
      <c r="B32" s="326" t="s">
        <v>135</v>
      </c>
      <c r="C32" s="326" t="s">
        <v>136</v>
      </c>
      <c r="D32" s="326" t="s">
        <v>137</v>
      </c>
      <c r="E32" s="328" t="s">
        <v>138</v>
      </c>
    </row>
    <row r="33" spans="1:5" x14ac:dyDescent="0.2">
      <c r="A33" s="329" t="s">
        <v>36</v>
      </c>
      <c r="B33" s="388">
        <f>CEILING(((B6+B22)*Koeficient!$D$7),1)</f>
        <v>2904132</v>
      </c>
      <c r="C33" s="376">
        <f>CEILING(((C6+C22)*Koeficient!$D$7),1)</f>
        <v>3244548</v>
      </c>
      <c r="D33" s="376" t="s">
        <v>143</v>
      </c>
      <c r="E33" s="389">
        <f>CEILING(((E6+E22)*Koeficient!$D$7),1)</f>
        <v>5461776</v>
      </c>
    </row>
    <row r="34" spans="1:5" x14ac:dyDescent="0.2">
      <c r="A34" s="320" t="s">
        <v>37</v>
      </c>
      <c r="B34" s="390">
        <f>CEILING(((B7+B23)*Koeficient!$D$7),1)</f>
        <v>2982365</v>
      </c>
      <c r="C34" s="379">
        <f>CEILING(((C7+C23)*Koeficient!$D$7),1)</f>
        <v>3013992</v>
      </c>
      <c r="D34" s="379">
        <f>CEILING(((D7+D23)*Koeficient!$D$7),1)</f>
        <v>6210784</v>
      </c>
      <c r="E34" s="391" t="s">
        <v>143</v>
      </c>
    </row>
    <row r="35" spans="1:5" x14ac:dyDescent="0.2">
      <c r="A35" s="320" t="s">
        <v>38</v>
      </c>
      <c r="B35" s="390">
        <f>CEILING(((B8+B24)*Koeficient!$D$7),1)</f>
        <v>1726683</v>
      </c>
      <c r="C35" s="379">
        <f>CEILING(((C8+C24)*Koeficient!$D$7),1)</f>
        <v>2759445</v>
      </c>
      <c r="D35" s="379">
        <f>CEILING(((D8+D24)*Koeficient!$D$7),1)</f>
        <v>3185494</v>
      </c>
      <c r="E35" s="391" t="s">
        <v>143</v>
      </c>
    </row>
    <row r="36" spans="1:5" x14ac:dyDescent="0.2">
      <c r="A36" s="320" t="s">
        <v>39</v>
      </c>
      <c r="B36" s="390">
        <f>CEILING(((B9+B25)*Koeficient!$D$7),1)</f>
        <v>1994073</v>
      </c>
      <c r="C36" s="379">
        <f>CEILING(((C9+C25)*Koeficient!$D$7),1)</f>
        <v>2128790</v>
      </c>
      <c r="D36" s="379">
        <f>CEILING(((D9+D25)*Koeficient!$D$7),1)</f>
        <v>3978386</v>
      </c>
      <c r="E36" s="391" t="s">
        <v>143</v>
      </c>
    </row>
    <row r="37" spans="1:5" x14ac:dyDescent="0.2">
      <c r="A37" s="320" t="s">
        <v>40</v>
      </c>
      <c r="B37" s="390">
        <f>CEILING(((B10+B26)*Koeficient!$D$7),1)</f>
        <v>2032193</v>
      </c>
      <c r="C37" s="379">
        <f>CEILING(((C10+C26)*Koeficient!$D$7),1)</f>
        <v>1975030</v>
      </c>
      <c r="D37" s="379">
        <f>CEILING(((D10+D26)*Koeficient!$D$7),1)</f>
        <v>2587646</v>
      </c>
      <c r="E37" s="391" t="s">
        <v>143</v>
      </c>
    </row>
    <row r="38" spans="1:5" x14ac:dyDescent="0.2">
      <c r="A38" s="320" t="s">
        <v>41</v>
      </c>
      <c r="B38" s="390">
        <f>CEILING(((B11+B27)*Koeficient!$D$7),1)</f>
        <v>1649287</v>
      </c>
      <c r="C38" s="379">
        <f>CEILING(((C11+C27)*Koeficient!$D$7),1)</f>
        <v>2239690</v>
      </c>
      <c r="D38" s="379">
        <f>CEILING(((D11+D27)*Koeficient!$D$7),1)</f>
        <v>3455199</v>
      </c>
      <c r="E38" s="391" t="s">
        <v>143</v>
      </c>
    </row>
    <row r="39" spans="1:5" ht="15" thickBot="1" x14ac:dyDescent="0.25">
      <c r="A39" s="321" t="s">
        <v>42</v>
      </c>
      <c r="B39" s="392">
        <f>CEILING(((B12+B28)*Koeficient!$D$7),1)</f>
        <v>1751841</v>
      </c>
      <c r="C39" s="393">
        <f>CEILING(((C12+C28)*Koeficient!$D$7),1)</f>
        <v>2374454</v>
      </c>
      <c r="D39" s="393">
        <f>CEILING(((D12+D28)*Koeficient!$D$7),1)</f>
        <v>3650946</v>
      </c>
      <c r="E39" s="394" t="s">
        <v>143</v>
      </c>
    </row>
    <row r="40" spans="1:5" ht="15" thickBot="1" x14ac:dyDescent="0.25">
      <c r="B40" s="52"/>
      <c r="C40" s="52"/>
      <c r="D40" s="52"/>
      <c r="E40" s="52"/>
    </row>
    <row r="41" spans="1:5" ht="15.75" thickBot="1" x14ac:dyDescent="0.25">
      <c r="A41" s="485" t="s">
        <v>227</v>
      </c>
      <c r="B41" s="486"/>
      <c r="C41" s="486"/>
      <c r="D41" s="486"/>
      <c r="E41" s="487"/>
    </row>
    <row r="42" spans="1:5" ht="15" thickBot="1" x14ac:dyDescent="0.25">
      <c r="A42" s="488" t="s">
        <v>134</v>
      </c>
      <c r="B42" s="490" t="s">
        <v>197</v>
      </c>
      <c r="C42" s="491"/>
      <c r="D42" s="491"/>
      <c r="E42" s="492"/>
    </row>
    <row r="43" spans="1:5" ht="15" thickBot="1" x14ac:dyDescent="0.25">
      <c r="A43" s="489"/>
      <c r="B43" s="326" t="s">
        <v>135</v>
      </c>
      <c r="C43" s="326" t="s">
        <v>136</v>
      </c>
      <c r="D43" s="326" t="s">
        <v>137</v>
      </c>
      <c r="E43" s="328" t="s">
        <v>138</v>
      </c>
    </row>
    <row r="44" spans="1:5" x14ac:dyDescent="0.2">
      <c r="A44" s="329" t="s">
        <v>36</v>
      </c>
      <c r="B44" s="388">
        <f>CEILING((B6*Koeficient!$D$7),1)</f>
        <v>2480772</v>
      </c>
      <c r="C44" s="376">
        <f>CEILING((C6*Koeficient!$D$7),1)</f>
        <v>2597268</v>
      </c>
      <c r="D44" s="376" t="s">
        <v>143</v>
      </c>
      <c r="E44" s="389">
        <f>CEILING((E6*Koeficient!$D$7),1)</f>
        <v>3909045</v>
      </c>
    </row>
    <row r="45" spans="1:5" x14ac:dyDescent="0.2">
      <c r="A45" s="320" t="s">
        <v>37</v>
      </c>
      <c r="B45" s="390">
        <f>CEILING((B7*Koeficient!$D$7),1)</f>
        <v>2524695</v>
      </c>
      <c r="C45" s="379">
        <f>CEILING((C7*Koeficient!$D$7),1)</f>
        <v>2501247</v>
      </c>
      <c r="D45" s="379">
        <f>CEILING((D7*Koeficient!$D$7),1)</f>
        <v>4964391</v>
      </c>
      <c r="E45" s="391" t="s">
        <v>143</v>
      </c>
    </row>
    <row r="46" spans="1:5" x14ac:dyDescent="0.2">
      <c r="A46" s="320" t="s">
        <v>38</v>
      </c>
      <c r="B46" s="390">
        <f>CEILING((B8*Koeficient!$D$7),1)</f>
        <v>1504802</v>
      </c>
      <c r="C46" s="379">
        <f>CEILING((C8*Koeficient!$D$7),1)</f>
        <v>2275316</v>
      </c>
      <c r="D46" s="379">
        <f>CEILING((D8*Koeficient!$D$7),1)</f>
        <v>2581209</v>
      </c>
      <c r="E46" s="391" t="s">
        <v>143</v>
      </c>
    </row>
    <row r="47" spans="1:5" x14ac:dyDescent="0.2">
      <c r="A47" s="320" t="s">
        <v>39</v>
      </c>
      <c r="B47" s="390">
        <f>CEILING((B9*Koeficient!$D$7),1)</f>
        <v>1791180</v>
      </c>
      <c r="C47" s="379">
        <f>CEILING((C9*Koeficient!$D$7),1)</f>
        <v>1786740</v>
      </c>
      <c r="D47" s="379">
        <f>CEILING((D9*Koeficient!$D$7),1)</f>
        <v>3375603</v>
      </c>
      <c r="E47" s="391" t="s">
        <v>143</v>
      </c>
    </row>
    <row r="48" spans="1:5" x14ac:dyDescent="0.2">
      <c r="A48" s="320" t="s">
        <v>40</v>
      </c>
      <c r="B48" s="390">
        <f>CEILING((B10*Koeficient!$D$7),1)</f>
        <v>1796451</v>
      </c>
      <c r="C48" s="379">
        <f>CEILING((C10*Koeficient!$D$7),1)</f>
        <v>1700133</v>
      </c>
      <c r="D48" s="379">
        <f>CEILING((D10*Koeficient!$D$7),1)</f>
        <v>2068401</v>
      </c>
      <c r="E48" s="391" t="s">
        <v>143</v>
      </c>
    </row>
    <row r="49" spans="1:5" x14ac:dyDescent="0.2">
      <c r="A49" s="320" t="s">
        <v>41</v>
      </c>
      <c r="B49" s="390">
        <f>CEILING((B11*Koeficient!$D$7),1)</f>
        <v>1484598</v>
      </c>
      <c r="C49" s="379">
        <f>CEILING((C11*Koeficient!$D$7),1)</f>
        <v>1946774</v>
      </c>
      <c r="D49" s="379">
        <f>CEILING((D11*Koeficient!$D$7),1)</f>
        <v>3035639</v>
      </c>
      <c r="E49" s="391" t="s">
        <v>143</v>
      </c>
    </row>
    <row r="50" spans="1:5" ht="15" thickBot="1" x14ac:dyDescent="0.25">
      <c r="A50" s="321" t="s">
        <v>42</v>
      </c>
      <c r="B50" s="392">
        <f>CEILING((B12*Koeficient!$D$7),1)</f>
        <v>1594405</v>
      </c>
      <c r="C50" s="393">
        <f>CEILING((C12*Koeficient!$D$7),1)</f>
        <v>2006081</v>
      </c>
      <c r="D50" s="393">
        <f>CEILING((D12*Koeficient!$D$7),1)</f>
        <v>3039073</v>
      </c>
      <c r="E50" s="394" t="s">
        <v>143</v>
      </c>
    </row>
  </sheetData>
  <sheetProtection algorithmName="SHA-512" hashValue="yTk6nN8DWbSX4mcroYX5tKi5AFN0uv8WCMC6rqPWp0SFBc7I72lV/qOJB8hnqcLCleNfZEq9seJiJubhy8Z0Fw==" saltValue="cdJK2hwylcyStgfvcoXOww==" spinCount="100000" sheet="1" objects="1" scenarios="1"/>
  <mergeCells count="14">
    <mergeCell ref="A4:A5"/>
    <mergeCell ref="B4:E4"/>
    <mergeCell ref="A3:E3"/>
    <mergeCell ref="A14:E14"/>
    <mergeCell ref="A15:A17"/>
    <mergeCell ref="A41:E41"/>
    <mergeCell ref="A42:A43"/>
    <mergeCell ref="B42:E42"/>
    <mergeCell ref="A19:E19"/>
    <mergeCell ref="A20:A21"/>
    <mergeCell ref="B20:E20"/>
    <mergeCell ref="A31:A32"/>
    <mergeCell ref="B31:E31"/>
    <mergeCell ref="A30:E30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C1" sqref="C1"/>
    </sheetView>
  </sheetViews>
  <sheetFormatPr defaultRowHeight="14.25" x14ac:dyDescent="0.2"/>
  <cols>
    <col min="1" max="5" width="12.625" customWidth="1"/>
    <col min="6" max="6" width="10" style="282" customWidth="1"/>
  </cols>
  <sheetData>
    <row r="1" spans="1:6" s="359" customFormat="1" ht="26.1" customHeight="1" x14ac:dyDescent="0.25">
      <c r="A1" s="359" t="s">
        <v>214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18</v>
      </c>
      <c r="B6" s="268">
        <f>B$22*ČSÚ_ceny!I6</f>
        <v>1766472</v>
      </c>
      <c r="C6" s="268">
        <f>C$22*ČSÚ_ceny!J6</f>
        <v>2502326</v>
      </c>
      <c r="D6" s="268">
        <f>D$22*ČSÚ_ceny!K6</f>
        <v>2714200</v>
      </c>
      <c r="E6" s="297" t="s">
        <v>143</v>
      </c>
    </row>
    <row r="7" spans="1:6" x14ac:dyDescent="0.2">
      <c r="A7" s="320" t="s">
        <v>23</v>
      </c>
      <c r="B7" s="268">
        <f>B$22*ČSÚ_ceny!I7</f>
        <v>2022792</v>
      </c>
      <c r="C7" s="268">
        <f>C$22*ČSÚ_ceny!J7</f>
        <v>2832227</v>
      </c>
      <c r="D7" s="268">
        <f>D$22*ČSÚ_ceny!K7</f>
        <v>4655960</v>
      </c>
      <c r="E7" s="297" t="s">
        <v>143</v>
      </c>
    </row>
    <row r="8" spans="1:6" x14ac:dyDescent="0.2">
      <c r="A8" s="320" t="s">
        <v>24</v>
      </c>
      <c r="B8" s="268">
        <f>B$22*ČSÚ_ceny!I8</f>
        <v>2313288</v>
      </c>
      <c r="C8" s="268">
        <f>C$22*ČSÚ_ceny!J8</f>
        <v>2688424</v>
      </c>
      <c r="D8" s="268">
        <f>D$22*ČSÚ_ceny!K8</f>
        <v>2070500</v>
      </c>
      <c r="E8" s="297">
        <f>E$22*ČSÚ_ceny!L8</f>
        <v>2279344</v>
      </c>
    </row>
    <row r="9" spans="1:6" x14ac:dyDescent="0.2">
      <c r="A9" s="320" t="s">
        <v>25</v>
      </c>
      <c r="B9" s="268">
        <f>B$22*ČSÚ_ceny!I9</f>
        <v>1664656</v>
      </c>
      <c r="C9" s="268">
        <f>C$22*ČSÚ_ceny!J9</f>
        <v>2254708</v>
      </c>
      <c r="D9" s="268">
        <f>D$22*ČSÚ_ceny!K9</f>
        <v>2929860</v>
      </c>
      <c r="E9" s="297" t="s">
        <v>143</v>
      </c>
    </row>
    <row r="10" spans="1:6" x14ac:dyDescent="0.2">
      <c r="A10" s="320" t="s">
        <v>26</v>
      </c>
      <c r="B10" s="268">
        <f>B$22*ČSÚ_ceny!I10</f>
        <v>1533648</v>
      </c>
      <c r="C10" s="268">
        <f>C$22*ČSÚ_ceny!J10</f>
        <v>1494936</v>
      </c>
      <c r="D10" s="268">
        <f>D$22*ČSÚ_ceny!K10</f>
        <v>2451800</v>
      </c>
      <c r="E10" s="297" t="s">
        <v>143</v>
      </c>
    </row>
    <row r="11" spans="1:6" x14ac:dyDescent="0.2">
      <c r="A11" s="320" t="s">
        <v>27</v>
      </c>
      <c r="B11" s="268">
        <f>B$22*ČSÚ_ceny!I11</f>
        <v>2399440</v>
      </c>
      <c r="C11" s="268">
        <f>C$22*ČSÚ_ceny!J11</f>
        <v>2842993</v>
      </c>
      <c r="D11" s="268">
        <f>D$22*ČSÚ_ceny!K11</f>
        <v>2508380</v>
      </c>
      <c r="E11" s="297" t="s">
        <v>143</v>
      </c>
    </row>
    <row r="12" spans="1:6" x14ac:dyDescent="0.2">
      <c r="A12" s="320" t="s">
        <v>29</v>
      </c>
      <c r="B12" s="268">
        <f>B$22*ČSÚ_ceny!I12</f>
        <v>1861168</v>
      </c>
      <c r="C12" s="268">
        <f>C$22*ČSÚ_ceny!J12</f>
        <v>2507709</v>
      </c>
      <c r="D12" s="268">
        <f>D$22*ČSÚ_ceny!K12</f>
        <v>3020880</v>
      </c>
      <c r="E12" s="297" t="s">
        <v>143</v>
      </c>
    </row>
    <row r="13" spans="1:6" x14ac:dyDescent="0.2">
      <c r="A13" s="320" t="s">
        <v>30</v>
      </c>
      <c r="B13" s="268">
        <f>B$22*ČSÚ_ceny!I13</f>
        <v>1723752</v>
      </c>
      <c r="C13" s="268">
        <f>C$22*ČSÚ_ceny!J13</f>
        <v>2496943</v>
      </c>
      <c r="D13" s="268">
        <f>D$22*ČSÚ_ceny!K13</f>
        <v>3790040</v>
      </c>
      <c r="E13" s="297" t="s">
        <v>143</v>
      </c>
    </row>
    <row r="14" spans="1:6" x14ac:dyDescent="0.2">
      <c r="A14" s="320" t="s">
        <v>31</v>
      </c>
      <c r="B14" s="268">
        <f>B$22*ČSÚ_ceny!I14</f>
        <v>4624440</v>
      </c>
      <c r="C14" s="268">
        <f>C$22*ČSÚ_ceny!J14</f>
        <v>5074631</v>
      </c>
      <c r="D14" s="268">
        <f>D$22*ČSÚ_ceny!K14</f>
        <v>4780600</v>
      </c>
      <c r="E14" s="297" t="s">
        <v>143</v>
      </c>
    </row>
    <row r="15" spans="1:6" x14ac:dyDescent="0.2">
      <c r="A15" s="320" t="s">
        <v>32</v>
      </c>
      <c r="B15" s="268">
        <f>B$22*ČSÚ_ceny!I15</f>
        <v>4238536</v>
      </c>
      <c r="C15" s="268">
        <f>C$22*ČSÚ_ceny!J15</f>
        <v>5387614</v>
      </c>
      <c r="D15" s="268" t="s">
        <v>143</v>
      </c>
      <c r="E15" s="297" t="s">
        <v>143</v>
      </c>
    </row>
    <row r="16" spans="1:6" x14ac:dyDescent="0.2">
      <c r="A16" s="320" t="s">
        <v>33</v>
      </c>
      <c r="B16" s="268">
        <f>B$22*ČSÚ_ceny!I16</f>
        <v>1804920</v>
      </c>
      <c r="C16" s="268">
        <f>C$22*ČSÚ_ceny!J16</f>
        <v>1682572</v>
      </c>
      <c r="D16" s="268">
        <f>D$22*ČSÚ_ceny!K16</f>
        <v>1950780</v>
      </c>
      <c r="E16" s="297" t="s">
        <v>143</v>
      </c>
    </row>
    <row r="17" spans="1:6" ht="15" thickBot="1" x14ac:dyDescent="0.25">
      <c r="A17" s="321" t="s">
        <v>34</v>
      </c>
      <c r="B17" s="337">
        <f>B$22*ČSÚ_ceny!I17</f>
        <v>1433968</v>
      </c>
      <c r="C17" s="299">
        <f>C$22*ČSÚ_ceny!J17</f>
        <v>2551542</v>
      </c>
      <c r="D17" s="299">
        <f>D$22*ČSÚ_ceny!K17</f>
        <v>1607200</v>
      </c>
      <c r="E17" s="300" t="s">
        <v>143</v>
      </c>
    </row>
    <row r="18" spans="1:6" s="252" customFormat="1" ht="15" thickBot="1" x14ac:dyDescent="0.25">
      <c r="A18" s="336"/>
      <c r="B18" s="262"/>
      <c r="C18" s="262"/>
      <c r="D18" s="262"/>
      <c r="E18" s="262"/>
      <c r="F18" s="282"/>
    </row>
    <row r="19" spans="1:6" ht="15.75" thickBot="1" x14ac:dyDescent="0.25">
      <c r="A19" s="485" t="s">
        <v>194</v>
      </c>
      <c r="B19" s="486"/>
      <c r="C19" s="486"/>
      <c r="D19" s="486"/>
      <c r="E19" s="486"/>
      <c r="F19" s="323"/>
    </row>
    <row r="20" spans="1:6" ht="15" thickBot="1" x14ac:dyDescent="0.25">
      <c r="A20" s="482" t="s">
        <v>197</v>
      </c>
      <c r="B20" s="304" t="s">
        <v>135</v>
      </c>
      <c r="C20" s="305" t="s">
        <v>136</v>
      </c>
      <c r="D20" s="305" t="s">
        <v>137</v>
      </c>
      <c r="E20" s="306" t="s">
        <v>138</v>
      </c>
      <c r="F20" s="332"/>
    </row>
    <row r="21" spans="1:6" x14ac:dyDescent="0.2">
      <c r="A21" s="483"/>
      <c r="B21" s="276">
        <f>((ČSÚ_velikost!C5*ČSÚ_velikost!D5)+(ČSÚ_velikost!H5*ČSÚ_velikost!I5)+(ČSÚ_velikost!M5*ČSÚ_velikost!N5))/(ČSÚ_velikost!M5+ČSÚ_velikost!H5+ČSÚ_velikost!C5)</f>
        <v>712.48807631160571</v>
      </c>
      <c r="C21" s="276">
        <f>((ČSÚ_velikost!C6*ČSÚ_velikost!D6)+(ČSÚ_velikost!H6*ČSÚ_velikost!I6)+(ČSÚ_velikost!M6*ČSÚ_velikost!N6))/(ČSÚ_velikost!M6+ČSÚ_velikost!H6+ČSÚ_velikost!C6)</f>
        <v>768.65644171779138</v>
      </c>
      <c r="D21" s="276">
        <f>((ČSÚ_velikost!C7*ČSÚ_velikost!D7)+(ČSÚ_velikost!H7*ČSÚ_velikost!I7)+(ČSÚ_velikost!M7*ČSÚ_velikost!N7))/(ČSÚ_velikost!M7+ČSÚ_velikost!H7+ČSÚ_velikost!C7)</f>
        <v>819.59656652360513</v>
      </c>
      <c r="E21" s="277">
        <f>((ČSÚ_velikost!C8*ČSÚ_velikost!D8)+(ČSÚ_velikost!H8*ČSÚ_velikost!I8)+(ČSÚ_velikost!M8*ČSÚ_velikost!N8))/(ČSÚ_velikost!M8+ČSÚ_velikost!H8+ČSÚ_velikost!C8)</f>
        <v>687.61904761904759</v>
      </c>
      <c r="F21" s="317" t="s">
        <v>199</v>
      </c>
    </row>
    <row r="22" spans="1:6" ht="15" thickBot="1" x14ac:dyDescent="0.25">
      <c r="A22" s="484"/>
      <c r="B22" s="264">
        <v>712</v>
      </c>
      <c r="C22" s="264">
        <v>769</v>
      </c>
      <c r="D22" s="264">
        <v>820</v>
      </c>
      <c r="E22" s="265">
        <v>688</v>
      </c>
      <c r="F22" s="331" t="s">
        <v>200</v>
      </c>
    </row>
    <row r="23" spans="1:6" ht="15" thickBot="1" x14ac:dyDescent="0.25">
      <c r="A23" s="261"/>
      <c r="B23" s="261"/>
      <c r="C23" s="261"/>
      <c r="D23" s="261"/>
      <c r="E23" s="261"/>
    </row>
    <row r="24" spans="1:6" ht="15.75" thickBot="1" x14ac:dyDescent="0.25">
      <c r="A24" s="485" t="s">
        <v>179</v>
      </c>
      <c r="B24" s="486"/>
      <c r="C24" s="486"/>
      <c r="D24" s="486"/>
      <c r="E24" s="487"/>
    </row>
    <row r="25" spans="1:6" s="252" customFormat="1" ht="15" customHeight="1" thickBot="1" x14ac:dyDescent="0.25">
      <c r="A25" s="488" t="s">
        <v>134</v>
      </c>
      <c r="B25" s="490" t="s">
        <v>197</v>
      </c>
      <c r="C25" s="491"/>
      <c r="D25" s="491"/>
      <c r="E25" s="492"/>
      <c r="F25" s="282"/>
    </row>
    <row r="26" spans="1:6" ht="14.25" customHeight="1" thickBot="1" x14ac:dyDescent="0.25">
      <c r="A26" s="489"/>
      <c r="B26" s="326" t="s">
        <v>135</v>
      </c>
      <c r="C26" s="326" t="s">
        <v>136</v>
      </c>
      <c r="D26" s="326" t="s">
        <v>137</v>
      </c>
      <c r="E26" s="328" t="s">
        <v>138</v>
      </c>
    </row>
    <row r="27" spans="1:6" x14ac:dyDescent="0.2">
      <c r="A27" s="329" t="s">
        <v>18</v>
      </c>
      <c r="B27" s="268">
        <f>ČSÚ_pozemky!C4*ČSÚ_pozemky!D4</f>
        <v>263408</v>
      </c>
      <c r="C27" s="268">
        <f>ČSÚ_pozemky!C5*ČSÚ_pozemky!D5</f>
        <v>377997</v>
      </c>
      <c r="D27" s="268">
        <f>ČSÚ_pozemky!C6*ČSÚ_pozemky!D6</f>
        <v>707252</v>
      </c>
      <c r="E27" s="297" t="s">
        <v>143</v>
      </c>
    </row>
    <row r="28" spans="1:6" x14ac:dyDescent="0.2">
      <c r="A28" s="320" t="s">
        <v>23</v>
      </c>
      <c r="B28" s="268">
        <f>ČSÚ_pozemky!C7*ČSÚ_pozemky!D7</f>
        <v>378654</v>
      </c>
      <c r="C28" s="268">
        <f>ČSÚ_pozemky!C8*ČSÚ_pozemky!D8</f>
        <v>643848</v>
      </c>
      <c r="D28" s="268">
        <f>ČSÚ_pozemky!C9*ČSÚ_pozemky!D9</f>
        <v>793395</v>
      </c>
      <c r="E28" s="297" t="s">
        <v>143</v>
      </c>
    </row>
    <row r="29" spans="1:6" x14ac:dyDescent="0.2">
      <c r="A29" s="320" t="s">
        <v>24</v>
      </c>
      <c r="B29" s="268">
        <f>ČSÚ_pozemky!C90*ČSÚ_pozemky!D90</f>
        <v>346800</v>
      </c>
      <c r="C29" s="268">
        <f>ČSÚ_pozemky!C91*ČSÚ_pozemky!D91</f>
        <v>605880</v>
      </c>
      <c r="D29" s="268">
        <f>ČSÚ_pozemky!C92*ČSÚ_pozemky!D92</f>
        <v>540155</v>
      </c>
      <c r="E29" s="297">
        <f>ČSÚ_pozemky!C93*ČSÚ_pozemky!D93</f>
        <v>711016</v>
      </c>
    </row>
    <row r="30" spans="1:6" x14ac:dyDescent="0.2">
      <c r="A30" s="320" t="s">
        <v>25</v>
      </c>
      <c r="B30" s="268">
        <f>ČSÚ_pozemky!C97*ČSÚ_pozemky!D97</f>
        <v>638400</v>
      </c>
      <c r="C30" s="268">
        <f>ČSÚ_pozemky!C98*ČSÚ_pozemky!D98</f>
        <v>913362</v>
      </c>
      <c r="D30" s="268">
        <f>ČSÚ_pozemky!C99*ČSÚ_pozemky!D99</f>
        <v>1418004</v>
      </c>
      <c r="E30" s="297" t="s">
        <v>143</v>
      </c>
    </row>
    <row r="31" spans="1:6" x14ac:dyDescent="0.2">
      <c r="A31" s="320" t="s">
        <v>26</v>
      </c>
      <c r="B31" s="268">
        <f>ČSÚ_pozemky!C103*ČSÚ_pozemky!D103</f>
        <v>292202</v>
      </c>
      <c r="C31" s="268">
        <f>ČSÚ_pozemky!C104*ČSÚ_pozemky!D104</f>
        <v>421623</v>
      </c>
      <c r="D31" s="268">
        <f>ČSÚ_pozemky!C105*ČSÚ_pozemky!D105</f>
        <v>758520</v>
      </c>
      <c r="E31" s="297" t="s">
        <v>143</v>
      </c>
    </row>
    <row r="32" spans="1:6" x14ac:dyDescent="0.2">
      <c r="A32" s="320" t="s">
        <v>27</v>
      </c>
      <c r="B32" s="268">
        <f>ČSÚ_pozemky!C115*ČSÚ_pozemky!D115</f>
        <v>381236</v>
      </c>
      <c r="C32" s="268">
        <f>ČSÚ_pozemky!C116*ČSÚ_pozemky!D116</f>
        <v>429944</v>
      </c>
      <c r="D32" s="268">
        <f>ČSÚ_pozemky!C117*ČSÚ_pozemky!D117</f>
        <v>446120</v>
      </c>
      <c r="E32" s="297" t="s">
        <v>143</v>
      </c>
    </row>
    <row r="33" spans="1:6" x14ac:dyDescent="0.2">
      <c r="A33" s="320" t="s">
        <v>29</v>
      </c>
      <c r="B33" s="268">
        <f>ČSÚ_pozemky!C118*ČSÚ_pozemky!D118</f>
        <v>363850</v>
      </c>
      <c r="C33" s="268">
        <f>ČSÚ_pozemky!C119*ČSÚ_pozemky!D119</f>
        <v>524160</v>
      </c>
      <c r="D33" s="268">
        <f>ČSÚ_pozemky!C120*ČSÚ_pozemky!D120</f>
        <v>905472</v>
      </c>
      <c r="E33" s="297" t="s">
        <v>143</v>
      </c>
    </row>
    <row r="34" spans="1:6" x14ac:dyDescent="0.2">
      <c r="A34" s="320" t="s">
        <v>30</v>
      </c>
      <c r="B34" s="268">
        <f>ČSÚ_pozemky!C134*ČSÚ_pozemky!D134</f>
        <v>411400</v>
      </c>
      <c r="C34" s="268">
        <f>ČSÚ_pozemky!C135*ČSÚ_pozemky!D135</f>
        <v>592344</v>
      </c>
      <c r="D34" s="268">
        <f>ČSÚ_pozemky!C136*ČSÚ_pozemky!D136</f>
        <v>1295320</v>
      </c>
      <c r="E34" s="297" t="s">
        <v>143</v>
      </c>
    </row>
    <row r="35" spans="1:6" x14ac:dyDescent="0.2">
      <c r="A35" s="320" t="s">
        <v>31</v>
      </c>
      <c r="B35" s="268">
        <f>ČSÚ_pozemky!C188*ČSÚ_pozemky!D188</f>
        <v>755664</v>
      </c>
      <c r="C35" s="268">
        <f>ČSÚ_pozemky!C189*ČSÚ_pozemky!D189</f>
        <v>841960</v>
      </c>
      <c r="D35" s="268">
        <f>ČSÚ_pozemky!C190*ČSÚ_pozemky!D190</f>
        <v>754704</v>
      </c>
      <c r="E35" s="297" t="s">
        <v>143</v>
      </c>
    </row>
    <row r="36" spans="1:6" x14ac:dyDescent="0.2">
      <c r="A36" s="320" t="s">
        <v>32</v>
      </c>
      <c r="B36" s="268">
        <f>ČSÚ_pozemky!C191*ČSÚ_pozemky!D191</f>
        <v>495785</v>
      </c>
      <c r="C36" s="268">
        <f>ČSÚ_pozemky!C192*ČSÚ_pozemky!D192</f>
        <v>902250</v>
      </c>
      <c r="D36" s="268" t="s">
        <v>143</v>
      </c>
      <c r="E36" s="297" t="s">
        <v>143</v>
      </c>
    </row>
    <row r="37" spans="1:6" x14ac:dyDescent="0.2">
      <c r="A37" s="320" t="s">
        <v>33</v>
      </c>
      <c r="B37" s="268">
        <f>ČSÚ_pozemky!C202*ČSÚ_pozemky!D202</f>
        <v>254079</v>
      </c>
      <c r="C37" s="268">
        <f>ČSÚ_pozemky!C203*ČSÚ_pozemky!D203</f>
        <v>392453</v>
      </c>
      <c r="D37" s="268">
        <f>ČSÚ_pozemky!C204*ČSÚ_pozemky!D204</f>
        <v>478782</v>
      </c>
      <c r="E37" s="297" t="s">
        <v>143</v>
      </c>
    </row>
    <row r="38" spans="1:6" ht="15" thickBot="1" x14ac:dyDescent="0.25">
      <c r="A38" s="274" t="s">
        <v>34</v>
      </c>
      <c r="B38" s="293">
        <f>ČSÚ_pozemky!C205*ČSÚ_pozemky!D205</f>
        <v>207025</v>
      </c>
      <c r="C38" s="293">
        <f>ČSÚ_pozemky!C206*ČSÚ_pozemky!D206</f>
        <v>1158888</v>
      </c>
      <c r="D38" s="293">
        <f>ČSÚ_pozemky!C207*ČSÚ_pozemky!D207</f>
        <v>773136</v>
      </c>
      <c r="E38" s="271" t="s">
        <v>143</v>
      </c>
    </row>
    <row r="39" spans="1:6" s="252" customFormat="1" ht="15" thickBot="1" x14ac:dyDescent="0.25">
      <c r="A39" s="336"/>
      <c r="B39" s="262"/>
      <c r="C39" s="262"/>
      <c r="D39" s="262"/>
      <c r="E39" s="262"/>
      <c r="F39" s="282"/>
    </row>
    <row r="40" spans="1:6" ht="15.75" thickBot="1" x14ac:dyDescent="0.25">
      <c r="A40" s="485" t="s">
        <v>226</v>
      </c>
      <c r="B40" s="486"/>
      <c r="C40" s="486"/>
      <c r="D40" s="486"/>
      <c r="E40" s="487"/>
    </row>
    <row r="41" spans="1:6" s="252" customFormat="1" ht="15" thickBot="1" x14ac:dyDescent="0.25">
      <c r="A41" s="488" t="s">
        <v>134</v>
      </c>
      <c r="B41" s="490" t="s">
        <v>197</v>
      </c>
      <c r="C41" s="491"/>
      <c r="D41" s="491"/>
      <c r="E41" s="492"/>
      <c r="F41" s="282"/>
    </row>
    <row r="42" spans="1:6" ht="15" thickBot="1" x14ac:dyDescent="0.25">
      <c r="A42" s="489"/>
      <c r="B42" s="326" t="s">
        <v>135</v>
      </c>
      <c r="C42" s="326" t="s">
        <v>136</v>
      </c>
      <c r="D42" s="326" t="s">
        <v>137</v>
      </c>
      <c r="E42" s="328" t="s">
        <v>138</v>
      </c>
    </row>
    <row r="43" spans="1:6" x14ac:dyDescent="0.2">
      <c r="A43" s="329" t="s">
        <v>18</v>
      </c>
      <c r="B43" s="388">
        <f>CEILING(((B6+B27)*Koeficient!$D$7),1)</f>
        <v>2456155</v>
      </c>
      <c r="C43" s="376">
        <f>CEILING(((C6+C27)*Koeficient!$D$7),1)</f>
        <v>3485191</v>
      </c>
      <c r="D43" s="376">
        <f>CEILING(((D6+D27)*Koeficient!$D$7),1)</f>
        <v>4139957</v>
      </c>
      <c r="E43" s="389" t="s">
        <v>143</v>
      </c>
    </row>
    <row r="44" spans="1:6" x14ac:dyDescent="0.2">
      <c r="A44" s="320" t="s">
        <v>23</v>
      </c>
      <c r="B44" s="390">
        <f>CEILING(((B7+B28)*Koeficient!$D$7),1)</f>
        <v>2905750</v>
      </c>
      <c r="C44" s="379">
        <f>CEILING(((C7+C28)*Koeficient!$D$7),1)</f>
        <v>4206051</v>
      </c>
      <c r="D44" s="379">
        <f>CEILING(((D7+D28)*Koeficient!$D$7),1)</f>
        <v>6593720</v>
      </c>
      <c r="E44" s="391" t="s">
        <v>143</v>
      </c>
    </row>
    <row r="45" spans="1:6" x14ac:dyDescent="0.2">
      <c r="A45" s="320" t="s">
        <v>24</v>
      </c>
      <c r="B45" s="390">
        <f>CEILING(((B8+B29)*Koeficient!$D$7),1)</f>
        <v>3218707</v>
      </c>
      <c r="C45" s="379">
        <f>CEILING(((C8+C29)*Koeficient!$D$7),1)</f>
        <v>3986108</v>
      </c>
      <c r="D45" s="379">
        <f>CEILING(((D8+D29)*Koeficient!$D$7),1)</f>
        <v>3158893</v>
      </c>
      <c r="E45" s="391">
        <f>CEILING(((E8+E29)*Koeficient!$D$7),1)</f>
        <v>3618336</v>
      </c>
    </row>
    <row r="46" spans="1:6" x14ac:dyDescent="0.2">
      <c r="A46" s="320" t="s">
        <v>25</v>
      </c>
      <c r="B46" s="390">
        <f>CEILING(((B9+B30)*Koeficient!$D$7),1)</f>
        <v>2786698</v>
      </c>
      <c r="C46" s="379">
        <f>CEILING(((C9+C30)*Koeficient!$D$7),1)</f>
        <v>3833365</v>
      </c>
      <c r="D46" s="379">
        <f>CEILING(((D9+D30)*Koeficient!$D$7),1)</f>
        <v>5260916</v>
      </c>
      <c r="E46" s="391" t="s">
        <v>143</v>
      </c>
    </row>
    <row r="47" spans="1:6" x14ac:dyDescent="0.2">
      <c r="A47" s="320" t="s">
        <v>26</v>
      </c>
      <c r="B47" s="390">
        <f>CEILING(((B10+B31)*Koeficient!$D$7),1)</f>
        <v>2209279</v>
      </c>
      <c r="C47" s="379">
        <f>CEILING(((C10+C31)*Koeficient!$D$7),1)</f>
        <v>2319037</v>
      </c>
      <c r="D47" s="379">
        <f>CEILING(((D10+D31)*Koeficient!$D$7),1)</f>
        <v>3884488</v>
      </c>
      <c r="E47" s="391" t="s">
        <v>143</v>
      </c>
    </row>
    <row r="48" spans="1:6" x14ac:dyDescent="0.2">
      <c r="A48" s="320" t="s">
        <v>27</v>
      </c>
      <c r="B48" s="390">
        <f>CEILING(((B11+B32)*Koeficient!$D$7),1)</f>
        <v>3364618</v>
      </c>
      <c r="C48" s="379">
        <f>CEILING(((C11+C32)*Koeficient!$D$7),1)</f>
        <v>3960254</v>
      </c>
      <c r="D48" s="379">
        <f>CEILING(((D11+D32)*Koeficient!$D$7),1)</f>
        <v>3574945</v>
      </c>
      <c r="E48" s="391" t="s">
        <v>143</v>
      </c>
    </row>
    <row r="49" spans="1:5" x14ac:dyDescent="0.2">
      <c r="A49" s="320" t="s">
        <v>29</v>
      </c>
      <c r="B49" s="390">
        <f>CEILING(((B12+B33)*Koeficient!$D$7),1)</f>
        <v>2692272</v>
      </c>
      <c r="C49" s="379">
        <f>CEILING(((C12+C33)*Koeficient!$D$7),1)</f>
        <v>3668562</v>
      </c>
      <c r="D49" s="379">
        <f>CEILING(((D12+D33)*Koeficient!$D$7),1)</f>
        <v>4750886</v>
      </c>
      <c r="E49" s="391" t="s">
        <v>143</v>
      </c>
    </row>
    <row r="50" spans="1:5" x14ac:dyDescent="0.2">
      <c r="A50" s="320" t="s">
        <v>30</v>
      </c>
      <c r="B50" s="390">
        <f>CEILING(((B13+B34)*Koeficient!$D$7),1)</f>
        <v>2583534</v>
      </c>
      <c r="C50" s="379">
        <f>CEILING(((C13+C34)*Koeficient!$D$7),1)</f>
        <v>3738038</v>
      </c>
      <c r="D50" s="379">
        <f>CEILING(((D13+D34)*Koeficient!$D$7),1)</f>
        <v>6153286</v>
      </c>
      <c r="E50" s="391" t="s">
        <v>143</v>
      </c>
    </row>
    <row r="51" spans="1:5" x14ac:dyDescent="0.2">
      <c r="A51" s="320" t="s">
        <v>31</v>
      </c>
      <c r="B51" s="390">
        <f>CEILING(((B14+B35)*Koeficient!$D$7),1)</f>
        <v>6509926</v>
      </c>
      <c r="C51" s="379">
        <f>CEILING(((C14+C35)*Koeficient!$D$7),1)</f>
        <v>7159076</v>
      </c>
      <c r="D51" s="379">
        <f>CEILING(((D14+D35)*Koeficient!$D$7),1)</f>
        <v>6697718</v>
      </c>
      <c r="E51" s="391" t="s">
        <v>143</v>
      </c>
    </row>
    <row r="52" spans="1:5" x14ac:dyDescent="0.2">
      <c r="A52" s="320" t="s">
        <v>32</v>
      </c>
      <c r="B52" s="390">
        <f>CEILING(((B15+B36)*Koeficient!$D$7),1)</f>
        <v>5728529</v>
      </c>
      <c r="C52" s="379">
        <f>CEILING(((C15+C36)*Koeficient!$D$7),1)</f>
        <v>7610736</v>
      </c>
      <c r="D52" s="379" t="s">
        <v>143</v>
      </c>
      <c r="E52" s="391" t="s">
        <v>143</v>
      </c>
    </row>
    <row r="53" spans="1:5" x14ac:dyDescent="0.2">
      <c r="A53" s="320" t="s">
        <v>33</v>
      </c>
      <c r="B53" s="390">
        <f>CEILING(((B16+B37)*Koeficient!$D$7),1)</f>
        <v>2491389</v>
      </c>
      <c r="C53" s="379">
        <f>CEILING(((C16+C37)*Koeficient!$D$7),1)</f>
        <v>2510781</v>
      </c>
      <c r="D53" s="379">
        <f>CEILING(((D16+D37)*Koeficient!$D$7),1)</f>
        <v>2939771</v>
      </c>
      <c r="E53" s="391" t="s">
        <v>143</v>
      </c>
    </row>
    <row r="54" spans="1:5" ht="15" thickBot="1" x14ac:dyDescent="0.25">
      <c r="A54" s="321" t="s">
        <v>34</v>
      </c>
      <c r="B54" s="392">
        <f>CEILING(((B17+B38)*Koeficient!$D$7),1)</f>
        <v>1985602</v>
      </c>
      <c r="C54" s="393">
        <f>CEILING(((C17+C38)*Koeficient!$D$7),1)</f>
        <v>4489621</v>
      </c>
      <c r="D54" s="393">
        <f>CEILING(((D17+D38)*Koeficient!$D$7),1)</f>
        <v>2880207</v>
      </c>
      <c r="E54" s="394" t="s">
        <v>143</v>
      </c>
    </row>
    <row r="55" spans="1:5" ht="15" thickBot="1" x14ac:dyDescent="0.25">
      <c r="B55" s="52"/>
      <c r="C55" s="52"/>
      <c r="D55" s="52"/>
      <c r="E55" s="52"/>
    </row>
    <row r="56" spans="1:5" ht="15.75" thickBot="1" x14ac:dyDescent="0.25">
      <c r="A56" s="485" t="s">
        <v>227</v>
      </c>
      <c r="B56" s="486"/>
      <c r="C56" s="486"/>
      <c r="D56" s="486"/>
      <c r="E56" s="487"/>
    </row>
    <row r="57" spans="1:5" ht="15" thickBot="1" x14ac:dyDescent="0.25">
      <c r="A57" s="488" t="s">
        <v>134</v>
      </c>
      <c r="B57" s="490" t="s">
        <v>197</v>
      </c>
      <c r="C57" s="491"/>
      <c r="D57" s="491"/>
      <c r="E57" s="492"/>
    </row>
    <row r="58" spans="1:5" ht="15" thickBot="1" x14ac:dyDescent="0.25">
      <c r="A58" s="489"/>
      <c r="B58" s="326" t="s">
        <v>135</v>
      </c>
      <c r="C58" s="326" t="s">
        <v>136</v>
      </c>
      <c r="D58" s="326" t="s">
        <v>137</v>
      </c>
      <c r="E58" s="328" t="s">
        <v>138</v>
      </c>
    </row>
    <row r="59" spans="1:5" x14ac:dyDescent="0.2">
      <c r="A59" s="329" t="s">
        <v>18</v>
      </c>
      <c r="B59" s="388">
        <f>CEILING((B6*Koeficient!$D$7),1)</f>
        <v>2137432</v>
      </c>
      <c r="C59" s="376">
        <f>CEILING((C6*Koeficient!$D$7),1)</f>
        <v>3027815</v>
      </c>
      <c r="D59" s="376">
        <f>CEILING((D6*Koeficient!$D$7),1)</f>
        <v>3284182</v>
      </c>
      <c r="E59" s="389" t="s">
        <v>143</v>
      </c>
    </row>
    <row r="60" spans="1:5" x14ac:dyDescent="0.2">
      <c r="A60" s="320" t="s">
        <v>23</v>
      </c>
      <c r="B60" s="390">
        <f>CEILING((B7*Koeficient!$D$7),1)</f>
        <v>2447579</v>
      </c>
      <c r="C60" s="379">
        <f>CEILING((C7*Koeficient!$D$7),1)</f>
        <v>3426995</v>
      </c>
      <c r="D60" s="379">
        <f>CEILING((D7*Koeficient!$D$7),1)</f>
        <v>5633712</v>
      </c>
      <c r="E60" s="391" t="s">
        <v>143</v>
      </c>
    </row>
    <row r="61" spans="1:5" x14ac:dyDescent="0.2">
      <c r="A61" s="320" t="s">
        <v>24</v>
      </c>
      <c r="B61" s="390">
        <f>CEILING((B8*Koeficient!$D$7),1)</f>
        <v>2799079</v>
      </c>
      <c r="C61" s="379">
        <f>CEILING((C8*Koeficient!$D$7),1)</f>
        <v>3252994</v>
      </c>
      <c r="D61" s="379">
        <f>CEILING((D8*Koeficient!$D$7),1)</f>
        <v>2505305</v>
      </c>
      <c r="E61" s="391">
        <f>CEILING((E8*Koeficient!$D$7),1)</f>
        <v>2758007</v>
      </c>
    </row>
    <row r="62" spans="1:5" x14ac:dyDescent="0.2">
      <c r="A62" s="320" t="s">
        <v>25</v>
      </c>
      <c r="B62" s="390">
        <f>CEILING((B9*Koeficient!$D$7),1)</f>
        <v>2014234</v>
      </c>
      <c r="C62" s="379">
        <f>CEILING((C9*Koeficient!$D$7),1)</f>
        <v>2728197</v>
      </c>
      <c r="D62" s="379">
        <f>CEILING((D9*Koeficient!$D$7),1)</f>
        <v>3545131</v>
      </c>
      <c r="E62" s="391" t="s">
        <v>143</v>
      </c>
    </row>
    <row r="63" spans="1:5" x14ac:dyDescent="0.2">
      <c r="A63" s="320" t="s">
        <v>26</v>
      </c>
      <c r="B63" s="390">
        <f>CEILING((B10*Koeficient!$D$7),1)</f>
        <v>1855715</v>
      </c>
      <c r="C63" s="379">
        <f>CEILING((C10*Koeficient!$D$7),1)</f>
        <v>1808873</v>
      </c>
      <c r="D63" s="379">
        <f>CEILING((D10*Koeficient!$D$7),1)</f>
        <v>2966678</v>
      </c>
      <c r="E63" s="391" t="s">
        <v>143</v>
      </c>
    </row>
    <row r="64" spans="1:5" x14ac:dyDescent="0.2">
      <c r="A64" s="320" t="s">
        <v>27</v>
      </c>
      <c r="B64" s="390">
        <f>CEILING((B11*Koeficient!$D$7),1)</f>
        <v>2903323</v>
      </c>
      <c r="C64" s="379">
        <f>CEILING((C11*Koeficient!$D$7),1)</f>
        <v>3440022</v>
      </c>
      <c r="D64" s="379">
        <f>CEILING((D11*Koeficient!$D$7),1)</f>
        <v>3035140</v>
      </c>
      <c r="E64" s="391" t="s">
        <v>143</v>
      </c>
    </row>
    <row r="65" spans="1:5" x14ac:dyDescent="0.2">
      <c r="A65" s="320" t="s">
        <v>29</v>
      </c>
      <c r="B65" s="390">
        <f>CEILING((B12*Koeficient!$D$7),1)</f>
        <v>2252014</v>
      </c>
      <c r="C65" s="379">
        <f>CEILING((C12*Koeficient!$D$7),1)</f>
        <v>3034328</v>
      </c>
      <c r="D65" s="379">
        <f>CEILING((D12*Koeficient!$D$7),1)</f>
        <v>3655265</v>
      </c>
      <c r="E65" s="391" t="s">
        <v>143</v>
      </c>
    </row>
    <row r="66" spans="1:5" x14ac:dyDescent="0.2">
      <c r="A66" s="320" t="s">
        <v>30</v>
      </c>
      <c r="B66" s="390">
        <f>CEILING((B13*Koeficient!$D$7),1)</f>
        <v>2085740</v>
      </c>
      <c r="C66" s="379">
        <f>CEILING((C13*Koeficient!$D$7),1)</f>
        <v>3021302</v>
      </c>
      <c r="D66" s="379">
        <f>CEILING((D13*Koeficient!$D$7),1)</f>
        <v>4585949</v>
      </c>
      <c r="E66" s="391" t="s">
        <v>143</v>
      </c>
    </row>
    <row r="67" spans="1:5" x14ac:dyDescent="0.2">
      <c r="A67" s="320" t="s">
        <v>31</v>
      </c>
      <c r="B67" s="390">
        <f>CEILING((B14*Koeficient!$D$7),1)</f>
        <v>5595573</v>
      </c>
      <c r="C67" s="379">
        <f>CEILING((C14*Koeficient!$D$7),1)</f>
        <v>6140304</v>
      </c>
      <c r="D67" s="379">
        <f>CEILING((D14*Koeficient!$D$7),1)</f>
        <v>5784526</v>
      </c>
      <c r="E67" s="391" t="s">
        <v>143</v>
      </c>
    </row>
    <row r="68" spans="1:5" x14ac:dyDescent="0.2">
      <c r="A68" s="320" t="s">
        <v>32</v>
      </c>
      <c r="B68" s="390">
        <f>CEILING((B15*Koeficient!$D$7),1)</f>
        <v>5128629</v>
      </c>
      <c r="C68" s="379">
        <f>CEILING((C15*Koeficient!$D$7),1)</f>
        <v>6519013</v>
      </c>
      <c r="D68" s="379" t="s">
        <v>143</v>
      </c>
      <c r="E68" s="391" t="s">
        <v>143</v>
      </c>
    </row>
    <row r="69" spans="1:5" x14ac:dyDescent="0.2">
      <c r="A69" s="320" t="s">
        <v>33</v>
      </c>
      <c r="B69" s="390">
        <f>CEILING((B16*Koeficient!$D$7),1)</f>
        <v>2183954</v>
      </c>
      <c r="C69" s="379">
        <f>CEILING((C16*Koeficient!$D$7),1)</f>
        <v>2035913</v>
      </c>
      <c r="D69" s="379">
        <f>CEILING((D16*Koeficient!$D$7),1)</f>
        <v>2360444</v>
      </c>
      <c r="E69" s="391" t="s">
        <v>143</v>
      </c>
    </row>
    <row r="70" spans="1:5" ht="15" thickBot="1" x14ac:dyDescent="0.25">
      <c r="A70" s="321" t="s">
        <v>34</v>
      </c>
      <c r="B70" s="392">
        <f>CEILING((B17*Koeficient!$D$7),1)</f>
        <v>1735102</v>
      </c>
      <c r="C70" s="393">
        <f>CEILING((C17*Koeficient!$D$7),1)</f>
        <v>3087366</v>
      </c>
      <c r="D70" s="393">
        <f>CEILING((D17*Koeficient!$D$7),1)</f>
        <v>1944712</v>
      </c>
      <c r="E70" s="394" t="s">
        <v>143</v>
      </c>
    </row>
  </sheetData>
  <sheetProtection algorithmName="SHA-512" hashValue="kL07kmM5W5ukHy/KoDIv8VLFbU7YfabAQuE02MazTBywpDAKYVu0ebjSH+H2VSWyUSW8TZaHOT2mdIdwRbffdA==" saltValue="q46ZrsjSCLZSKfgLa2nx6A==" spinCount="100000" sheet="1" objects="1" scenarios="1"/>
  <mergeCells count="14">
    <mergeCell ref="A4:A5"/>
    <mergeCell ref="B4:E4"/>
    <mergeCell ref="A3:E3"/>
    <mergeCell ref="A19:E19"/>
    <mergeCell ref="A20:A22"/>
    <mergeCell ref="A56:E56"/>
    <mergeCell ref="A57:A58"/>
    <mergeCell ref="B57:E57"/>
    <mergeCell ref="A24:E24"/>
    <mergeCell ref="A25:A26"/>
    <mergeCell ref="B25:E25"/>
    <mergeCell ref="A41:A42"/>
    <mergeCell ref="B41:E41"/>
    <mergeCell ref="A40:E4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C1" sqref="C1"/>
    </sheetView>
  </sheetViews>
  <sheetFormatPr defaultRowHeight="14.25" x14ac:dyDescent="0.2"/>
  <cols>
    <col min="2" max="3" width="12.625" customWidth="1"/>
    <col min="4" max="4" width="10" style="282" customWidth="1"/>
  </cols>
  <sheetData>
    <row r="1" spans="1:5" s="252" customFormat="1" ht="26.1" customHeight="1" x14ac:dyDescent="0.25">
      <c r="A1" s="359" t="s">
        <v>196</v>
      </c>
      <c r="D1" s="282"/>
    </row>
    <row r="2" spans="1:5" s="252" customFormat="1" x14ac:dyDescent="0.2">
      <c r="D2" s="282"/>
    </row>
    <row r="3" spans="1:5" x14ac:dyDescent="0.2">
      <c r="A3" s="261"/>
      <c r="B3" s="261"/>
      <c r="C3" s="261"/>
      <c r="D3" s="275"/>
      <c r="E3" s="261"/>
    </row>
    <row r="4" spans="1:5" x14ac:dyDescent="0.2">
      <c r="A4" s="363" t="s">
        <v>215</v>
      </c>
      <c r="B4" s="261"/>
      <c r="C4" s="262">
        <f>B$9*ČSÚ_ceny!$L$5</f>
        <v>8481756</v>
      </c>
      <c r="D4" s="275"/>
      <c r="E4" s="261"/>
    </row>
    <row r="5" spans="1:5" ht="15" thickBot="1" x14ac:dyDescent="0.25">
      <c r="A5" s="261"/>
      <c r="B5" s="261"/>
      <c r="C5" s="262"/>
      <c r="D5" s="275"/>
      <c r="E5" s="261"/>
    </row>
    <row r="6" spans="1:5" ht="15.75" thickBot="1" x14ac:dyDescent="0.25">
      <c r="A6" s="485" t="s">
        <v>194</v>
      </c>
      <c r="B6" s="486"/>
      <c r="C6" s="487"/>
      <c r="D6" s="275"/>
      <c r="E6" s="261"/>
    </row>
    <row r="7" spans="1:5" ht="15" thickBot="1" x14ac:dyDescent="0.25">
      <c r="A7" s="294"/>
      <c r="B7" s="283" t="s">
        <v>195</v>
      </c>
      <c r="C7" s="295"/>
      <c r="D7" s="275"/>
      <c r="E7" s="261"/>
    </row>
    <row r="8" spans="1:5" x14ac:dyDescent="0.2">
      <c r="A8" s="318"/>
      <c r="B8" s="276">
        <f>((ČSÚ_velikost!C4*ČSÚ_velikost!D4)+(ČSÚ_velikost!H4*ČSÚ_velikost!I4)+(ČSÚ_velikost!M4*ČSÚ_velikost!N4))/(ČSÚ_velikost!M4+ČSÚ_velikost!H4+ČSÚ_velikost!C4)</f>
        <v>948.42857142857144</v>
      </c>
      <c r="C8" s="317" t="s">
        <v>199</v>
      </c>
      <c r="D8" s="275"/>
      <c r="E8" s="261"/>
    </row>
    <row r="9" spans="1:5" ht="15" thickBot="1" x14ac:dyDescent="0.25">
      <c r="A9" s="319"/>
      <c r="B9" s="264">
        <v>948</v>
      </c>
      <c r="C9" s="331" t="s">
        <v>200</v>
      </c>
      <c r="D9" s="275"/>
      <c r="E9" s="261"/>
    </row>
    <row r="10" spans="1:5" ht="15" thickBot="1" x14ac:dyDescent="0.25">
      <c r="A10" s="261"/>
      <c r="B10" s="261"/>
      <c r="C10" s="261"/>
      <c r="D10" s="275"/>
      <c r="E10" s="261"/>
    </row>
    <row r="11" spans="1:5" ht="26.1" customHeight="1" thickBot="1" x14ac:dyDescent="0.25">
      <c r="A11" s="485" t="s">
        <v>179</v>
      </c>
      <c r="B11" s="486"/>
      <c r="C11" s="487"/>
      <c r="D11" s="275"/>
      <c r="E11" s="261"/>
    </row>
    <row r="12" spans="1:5" x14ac:dyDescent="0.2">
      <c r="A12" s="499" t="s">
        <v>113</v>
      </c>
      <c r="B12" s="500"/>
      <c r="C12" s="330">
        <f>ČSÚ_pozemky!C164*ČSÚ_pozemky!D164</f>
        <v>17472600</v>
      </c>
      <c r="D12" s="275"/>
      <c r="E12" s="261"/>
    </row>
    <row r="13" spans="1:5" x14ac:dyDescent="0.2">
      <c r="A13" s="495" t="s">
        <v>114</v>
      </c>
      <c r="B13" s="496"/>
      <c r="C13" s="297">
        <f>ČSÚ_pozemky!C165*ČSÚ_pozemky!D165</f>
        <v>9857610</v>
      </c>
      <c r="D13" s="275"/>
      <c r="E13" s="261"/>
    </row>
    <row r="14" spans="1:5" x14ac:dyDescent="0.2">
      <c r="A14" s="495" t="s">
        <v>115</v>
      </c>
      <c r="B14" s="496"/>
      <c r="C14" s="297">
        <f>ČSÚ_pozemky!C166*ČSÚ_pozemky!D166</f>
        <v>10371212</v>
      </c>
      <c r="D14" s="275"/>
      <c r="E14" s="261"/>
    </row>
    <row r="15" spans="1:5" x14ac:dyDescent="0.2">
      <c r="A15" s="495" t="s">
        <v>116</v>
      </c>
      <c r="B15" s="496"/>
      <c r="C15" s="297">
        <f>ČSÚ_pozemky!C167*ČSÚ_pozemky!D167</f>
        <v>3332070</v>
      </c>
      <c r="D15" s="275"/>
      <c r="E15" s="261"/>
    </row>
    <row r="16" spans="1:5" x14ac:dyDescent="0.2">
      <c r="A16" s="495" t="s">
        <v>117</v>
      </c>
      <c r="B16" s="496"/>
      <c r="C16" s="297">
        <f>ČSÚ_pozemky!C168*ČSÚ_pozemky!D168</f>
        <v>4199560</v>
      </c>
      <c r="D16" s="275"/>
      <c r="E16" s="261"/>
    </row>
    <row r="17" spans="1:5" s="252" customFormat="1" x14ac:dyDescent="0.2">
      <c r="A17" s="495" t="s">
        <v>118</v>
      </c>
      <c r="B17" s="496"/>
      <c r="C17" s="297">
        <f>ČSÚ_pozemky!C169*ČSÚ_pozemky!D169</f>
        <v>6276620</v>
      </c>
      <c r="D17" s="275"/>
      <c r="E17" s="261"/>
    </row>
    <row r="18" spans="1:5" s="252" customFormat="1" x14ac:dyDescent="0.2">
      <c r="A18" s="495" t="s">
        <v>119</v>
      </c>
      <c r="B18" s="496"/>
      <c r="C18" s="297">
        <f>ČSÚ_pozemky!C170*ČSÚ_pozemky!D170</f>
        <v>1612869</v>
      </c>
      <c r="D18" s="275"/>
      <c r="E18" s="261"/>
    </row>
    <row r="19" spans="1:5" s="252" customFormat="1" x14ac:dyDescent="0.2">
      <c r="A19" s="495" t="s">
        <v>120</v>
      </c>
      <c r="B19" s="496"/>
      <c r="C19" s="297">
        <f>ČSÚ_pozemky!C171*ČSÚ_pozemky!D171</f>
        <v>2590656</v>
      </c>
      <c r="D19" s="275"/>
      <c r="E19" s="261"/>
    </row>
    <row r="20" spans="1:5" s="252" customFormat="1" x14ac:dyDescent="0.2">
      <c r="A20" s="495" t="s">
        <v>121</v>
      </c>
      <c r="B20" s="496"/>
      <c r="C20" s="297">
        <f>ČSÚ_pozemky!C172*ČSÚ_pozemky!D172</f>
        <v>6093360</v>
      </c>
      <c r="D20" s="275"/>
      <c r="E20" s="261"/>
    </row>
    <row r="21" spans="1:5" s="252" customFormat="1" x14ac:dyDescent="0.2">
      <c r="A21" s="495" t="s">
        <v>122</v>
      </c>
      <c r="B21" s="496"/>
      <c r="C21" s="297">
        <f>ČSÚ_pozemky!C173*ČSÚ_pozemky!D173</f>
        <v>2107518</v>
      </c>
      <c r="D21" s="275"/>
      <c r="E21" s="261"/>
    </row>
    <row r="22" spans="1:5" s="252" customFormat="1" x14ac:dyDescent="0.2">
      <c r="A22" s="495" t="s">
        <v>123</v>
      </c>
      <c r="B22" s="496"/>
      <c r="C22" s="297">
        <f>ČSÚ_pozemky!C174*ČSÚ_pozemky!D174</f>
        <v>3364725</v>
      </c>
      <c r="D22" s="275"/>
      <c r="E22" s="261"/>
    </row>
    <row r="23" spans="1:5" s="252" customFormat="1" x14ac:dyDescent="0.2">
      <c r="A23" s="495" t="s">
        <v>124</v>
      </c>
      <c r="B23" s="496"/>
      <c r="C23" s="297">
        <f>ČSÚ_pozemky!C178*ČSÚ_pozemky!D178</f>
        <v>4519440</v>
      </c>
      <c r="D23" s="275"/>
      <c r="E23" s="261"/>
    </row>
    <row r="24" spans="1:5" s="252" customFormat="1" x14ac:dyDescent="0.2">
      <c r="A24" s="495" t="s">
        <v>125</v>
      </c>
      <c r="B24" s="496"/>
      <c r="C24" s="297">
        <f>ČSÚ_pozemky!C179*ČSÚ_pozemky!D179</f>
        <v>1040355</v>
      </c>
      <c r="D24" s="275"/>
      <c r="E24" s="261"/>
    </row>
    <row r="25" spans="1:5" s="252" customFormat="1" x14ac:dyDescent="0.2">
      <c r="A25" s="495" t="s">
        <v>126</v>
      </c>
      <c r="B25" s="496"/>
      <c r="C25" s="297">
        <f>ČSÚ_pozemky!C180*ČSÚ_pozemky!D180</f>
        <v>3256956</v>
      </c>
      <c r="D25" s="275"/>
      <c r="E25" s="261"/>
    </row>
    <row r="26" spans="1:5" s="252" customFormat="1" x14ac:dyDescent="0.2">
      <c r="A26" s="495" t="s">
        <v>127</v>
      </c>
      <c r="B26" s="496"/>
      <c r="C26" s="297">
        <f>ČSÚ_pozemky!C181*ČSÚ_pozemky!D181</f>
        <v>2056383</v>
      </c>
      <c r="D26" s="275"/>
      <c r="E26" s="261"/>
    </row>
    <row r="27" spans="1:5" s="252" customFormat="1" x14ac:dyDescent="0.2">
      <c r="A27" s="495" t="s">
        <v>128</v>
      </c>
      <c r="B27" s="496"/>
      <c r="C27" s="297">
        <f>ČSÚ_pozemky!C182*ČSÚ_pozemky!D182</f>
        <v>3306792</v>
      </c>
      <c r="D27" s="275"/>
      <c r="E27" s="261"/>
    </row>
    <row r="28" spans="1:5" s="252" customFormat="1" x14ac:dyDescent="0.2">
      <c r="A28" s="495" t="s">
        <v>129</v>
      </c>
      <c r="B28" s="496"/>
      <c r="C28" s="297">
        <f>ČSÚ_pozemky!C183*ČSÚ_pozemky!D183</f>
        <v>1974024</v>
      </c>
      <c r="D28" s="275"/>
      <c r="E28" s="261"/>
    </row>
    <row r="29" spans="1:5" s="252" customFormat="1" x14ac:dyDescent="0.2">
      <c r="A29" s="495" t="s">
        <v>130</v>
      </c>
      <c r="B29" s="496"/>
      <c r="C29" s="297">
        <f>ČSÚ_pozemky!C184*ČSÚ_pozemky!D184</f>
        <v>4106904</v>
      </c>
      <c r="D29" s="275"/>
      <c r="E29" s="261"/>
    </row>
    <row r="30" spans="1:5" x14ac:dyDescent="0.2">
      <c r="A30" s="495" t="s">
        <v>131</v>
      </c>
      <c r="B30" s="496"/>
      <c r="C30" s="297">
        <f>ČSÚ_pozemky!C185*ČSÚ_pozemky!D185</f>
        <v>1725680</v>
      </c>
      <c r="D30" s="275"/>
      <c r="E30" s="261"/>
    </row>
    <row r="31" spans="1:5" x14ac:dyDescent="0.2">
      <c r="A31" s="495" t="s">
        <v>132</v>
      </c>
      <c r="B31" s="496"/>
      <c r="C31" s="297">
        <f>ČSÚ_pozemky!C186*ČSÚ_pozemky!D186</f>
        <v>2446923</v>
      </c>
      <c r="D31" s="275"/>
      <c r="E31" s="261"/>
    </row>
    <row r="32" spans="1:5" ht="15" thickBot="1" x14ac:dyDescent="0.25">
      <c r="A32" s="497" t="s">
        <v>133</v>
      </c>
      <c r="B32" s="498"/>
      <c r="C32" s="300">
        <f>ČSÚ_pozemky!C187*ČSÚ_pozemky!D187</f>
        <v>4046052</v>
      </c>
      <c r="D32" s="275"/>
      <c r="E32" s="261"/>
    </row>
    <row r="33" spans="1:5" ht="15" thickBot="1" x14ac:dyDescent="0.25">
      <c r="A33" s="261"/>
      <c r="B33" s="261"/>
      <c r="C33" s="261"/>
      <c r="D33" s="275"/>
      <c r="E33" s="261"/>
    </row>
    <row r="34" spans="1:5" ht="26.1" customHeight="1" thickBot="1" x14ac:dyDescent="0.25">
      <c r="A34" s="485" t="s">
        <v>226</v>
      </c>
      <c r="B34" s="486"/>
      <c r="C34" s="487"/>
      <c r="D34" s="275"/>
      <c r="E34" s="261"/>
    </row>
    <row r="35" spans="1:5" x14ac:dyDescent="0.2">
      <c r="A35" s="499" t="s">
        <v>113</v>
      </c>
      <c r="B35" s="500"/>
      <c r="C35" s="396">
        <f>CEILING((($C12+$C$4)*Koeficient!$D$7),1)</f>
        <v>31404771</v>
      </c>
      <c r="D35" s="275"/>
      <c r="E35" s="261"/>
    </row>
    <row r="36" spans="1:5" x14ac:dyDescent="0.2">
      <c r="A36" s="495" t="s">
        <v>114</v>
      </c>
      <c r="B36" s="496"/>
      <c r="C36" s="396">
        <f>CEILING((($C13+$C$4)*Koeficient!$D$7),1)</f>
        <v>22190633</v>
      </c>
      <c r="D36" s="275"/>
      <c r="E36" s="261"/>
    </row>
    <row r="37" spans="1:5" x14ac:dyDescent="0.2">
      <c r="A37" s="495" t="s">
        <v>115</v>
      </c>
      <c r="B37" s="496"/>
      <c r="C37" s="396">
        <f>CEILING((($C14+$C$4)*Koeficient!$D$7),1)</f>
        <v>22812092</v>
      </c>
      <c r="D37" s="275"/>
      <c r="E37" s="261"/>
    </row>
    <row r="38" spans="1:5" x14ac:dyDescent="0.2">
      <c r="A38" s="495" t="s">
        <v>116</v>
      </c>
      <c r="B38" s="496"/>
      <c r="C38" s="396">
        <f>CEILING((($C15+$C$4)*Koeficient!$D$7),1)</f>
        <v>14294730</v>
      </c>
      <c r="D38" s="275"/>
      <c r="E38" s="261"/>
    </row>
    <row r="39" spans="1:5" x14ac:dyDescent="0.2">
      <c r="A39" s="495" t="s">
        <v>117</v>
      </c>
      <c r="B39" s="496"/>
      <c r="C39" s="396">
        <f>CEILING((($C16+$C$4)*Koeficient!$D$7),1)</f>
        <v>15344393</v>
      </c>
      <c r="D39" s="275"/>
      <c r="E39" s="261"/>
    </row>
    <row r="40" spans="1:5" x14ac:dyDescent="0.2">
      <c r="A40" s="495" t="s">
        <v>118</v>
      </c>
      <c r="B40" s="496"/>
      <c r="C40" s="396">
        <f>CEILING((($C17+$C$4)*Koeficient!$D$7),1)</f>
        <v>17857635</v>
      </c>
      <c r="D40" s="275"/>
      <c r="E40" s="261"/>
    </row>
    <row r="41" spans="1:5" x14ac:dyDescent="0.2">
      <c r="A41" s="501" t="s">
        <v>119</v>
      </c>
      <c r="B41" s="502"/>
      <c r="C41" s="396">
        <f>CEILING((($C18+$C$4)*Koeficient!$D$7),1)</f>
        <v>12214497</v>
      </c>
      <c r="D41" s="275"/>
      <c r="E41" s="261"/>
    </row>
    <row r="42" spans="1:5" x14ac:dyDescent="0.2">
      <c r="A42" s="495" t="s">
        <v>120</v>
      </c>
      <c r="B42" s="496"/>
      <c r="C42" s="396">
        <f>CEILING((($C19+$C$4)*Koeficient!$D$7),1)</f>
        <v>13397619</v>
      </c>
      <c r="D42" s="275"/>
      <c r="E42" s="261"/>
    </row>
    <row r="43" spans="1:5" x14ac:dyDescent="0.2">
      <c r="A43" s="495" t="s">
        <v>121</v>
      </c>
      <c r="B43" s="496"/>
      <c r="C43" s="396">
        <f>CEILING((($C20+$C$4)*Koeficient!$D$7),1)</f>
        <v>17635891</v>
      </c>
      <c r="D43" s="275"/>
      <c r="E43" s="261"/>
    </row>
    <row r="44" spans="1:5" x14ac:dyDescent="0.2">
      <c r="A44" s="495" t="s">
        <v>122</v>
      </c>
      <c r="B44" s="496"/>
      <c r="C44" s="396">
        <f>CEILING((($C21+$C$4)*Koeficient!$D$7),1)</f>
        <v>12813022</v>
      </c>
      <c r="D44" s="275"/>
      <c r="E44" s="261"/>
    </row>
    <row r="45" spans="1:5" x14ac:dyDescent="0.2">
      <c r="A45" s="495" t="s">
        <v>123</v>
      </c>
      <c r="B45" s="496"/>
      <c r="C45" s="396">
        <f>CEILING((($C22+$C$4)*Koeficient!$D$7),1)</f>
        <v>14334243</v>
      </c>
      <c r="D45" s="275"/>
      <c r="E45" s="261"/>
    </row>
    <row r="46" spans="1:5" x14ac:dyDescent="0.2">
      <c r="A46" s="495" t="s">
        <v>124</v>
      </c>
      <c r="B46" s="496"/>
      <c r="C46" s="396">
        <f>CEILING((($C23+$C$4)*Koeficient!$D$7),1)</f>
        <v>15731448</v>
      </c>
      <c r="D46" s="275"/>
      <c r="E46" s="261"/>
    </row>
    <row r="47" spans="1:5" x14ac:dyDescent="0.2">
      <c r="A47" s="495" t="s">
        <v>125</v>
      </c>
      <c r="B47" s="496"/>
      <c r="C47" s="396">
        <f>CEILING((($C24+$C$4)*Koeficient!$D$7),1)</f>
        <v>11521755</v>
      </c>
      <c r="D47" s="275"/>
      <c r="E47" s="261"/>
    </row>
    <row r="48" spans="1:5" x14ac:dyDescent="0.2">
      <c r="A48" s="495" t="s">
        <v>126</v>
      </c>
      <c r="B48" s="496"/>
      <c r="C48" s="396">
        <f>CEILING((($C25+$C$4)*Koeficient!$D$7),1)</f>
        <v>14203842</v>
      </c>
      <c r="D48" s="275"/>
      <c r="E48" s="261"/>
    </row>
    <row r="49" spans="1:5" x14ac:dyDescent="0.2">
      <c r="A49" s="495" t="s">
        <v>127</v>
      </c>
      <c r="B49" s="496"/>
      <c r="C49" s="396">
        <f>CEILING((($C26+$C$4)*Koeficient!$D$7),1)</f>
        <v>12751149</v>
      </c>
      <c r="D49" s="275"/>
      <c r="E49" s="261"/>
    </row>
    <row r="50" spans="1:5" x14ac:dyDescent="0.2">
      <c r="A50" s="495" t="s">
        <v>128</v>
      </c>
      <c r="B50" s="496"/>
      <c r="C50" s="396">
        <f>CEILING((($C27+$C$4)*Koeficient!$D$7),1)</f>
        <v>14264144</v>
      </c>
      <c r="D50" s="275"/>
      <c r="E50" s="261"/>
    </row>
    <row r="51" spans="1:5" x14ac:dyDescent="0.2">
      <c r="A51" s="495" t="s">
        <v>129</v>
      </c>
      <c r="B51" s="496"/>
      <c r="C51" s="396">
        <f>CEILING((($C28+$C$4)*Koeficient!$D$7),1)</f>
        <v>12651494</v>
      </c>
      <c r="D51" s="275"/>
      <c r="E51" s="261"/>
    </row>
    <row r="52" spans="1:5" x14ac:dyDescent="0.2">
      <c r="A52" s="495" t="s">
        <v>130</v>
      </c>
      <c r="B52" s="496"/>
      <c r="C52" s="396">
        <f>CEILING((($C29+$C$4)*Koeficient!$D$7),1)</f>
        <v>15232279</v>
      </c>
      <c r="D52" s="275"/>
      <c r="E52" s="261"/>
    </row>
    <row r="53" spans="1:5" x14ac:dyDescent="0.2">
      <c r="A53" s="495" t="s">
        <v>131</v>
      </c>
      <c r="B53" s="496"/>
      <c r="C53" s="396">
        <f>CEILING((($C30+$C$4)*Koeficient!$D$7),1)</f>
        <v>12350998</v>
      </c>
      <c r="D53" s="275"/>
      <c r="E53" s="261"/>
    </row>
    <row r="54" spans="1:5" x14ac:dyDescent="0.2">
      <c r="A54" s="495" t="s">
        <v>132</v>
      </c>
      <c r="B54" s="496"/>
      <c r="C54" s="396">
        <f>CEILING((($C31+$C$4)*Koeficient!$D$7),1)</f>
        <v>13223702</v>
      </c>
      <c r="D54" s="275"/>
      <c r="E54" s="261"/>
    </row>
    <row r="55" spans="1:5" ht="15" thickBot="1" x14ac:dyDescent="0.25">
      <c r="A55" s="497" t="s">
        <v>133</v>
      </c>
      <c r="B55" s="498"/>
      <c r="C55" s="401">
        <f>CEILING((($C32+$C$4)*Koeficient!$D$7),1)</f>
        <v>15158648</v>
      </c>
      <c r="D55" s="275"/>
      <c r="E55" s="261"/>
    </row>
    <row r="56" spans="1:5" ht="15" thickBot="1" x14ac:dyDescent="0.25">
      <c r="A56" s="261"/>
      <c r="B56" s="261"/>
      <c r="C56" s="362"/>
      <c r="D56" s="275"/>
      <c r="E56" s="261"/>
    </row>
    <row r="57" spans="1:5" ht="15.75" thickBot="1" x14ac:dyDescent="0.25">
      <c r="A57" s="485" t="s">
        <v>227</v>
      </c>
      <c r="B57" s="486"/>
      <c r="C57" s="487"/>
      <c r="D57" s="275"/>
      <c r="E57" s="261"/>
    </row>
    <row r="58" spans="1:5" ht="15" thickBot="1" x14ac:dyDescent="0.25">
      <c r="A58" s="493" t="s">
        <v>228</v>
      </c>
      <c r="B58" s="494"/>
      <c r="C58" s="395">
        <f>CEILING((C4*Koeficient!$D$7),1)</f>
        <v>10262925</v>
      </c>
    </row>
    <row r="59" spans="1:5" x14ac:dyDescent="0.2">
      <c r="D59"/>
    </row>
    <row r="60" spans="1:5" x14ac:dyDescent="0.2">
      <c r="D60"/>
    </row>
    <row r="61" spans="1:5" x14ac:dyDescent="0.2">
      <c r="D61"/>
    </row>
    <row r="62" spans="1:5" x14ac:dyDescent="0.2">
      <c r="D62"/>
    </row>
    <row r="63" spans="1:5" x14ac:dyDescent="0.2">
      <c r="D63"/>
    </row>
    <row r="64" spans="1:5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</sheetData>
  <sheetProtection algorithmName="SHA-512" hashValue="ChfSRm18l96gUPNOxtaJC3Viv5B2H/YKLfhoOAcE6ILGf93Ipg1myF9PVtd4/G3vgASJBjnh5QHd9M4MzOt7pg==" saltValue="JdOr7TL+18MiluGygg9Cjg==" spinCount="100000" sheet="1" objects="1" scenarios="1"/>
  <mergeCells count="47">
    <mergeCell ref="A17:B17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51:B51"/>
    <mergeCell ref="A52:B52"/>
    <mergeCell ref="A41:B41"/>
    <mergeCell ref="A42:B42"/>
    <mergeCell ref="A43:B43"/>
    <mergeCell ref="A44:B44"/>
    <mergeCell ref="A45:B45"/>
    <mergeCell ref="A46:B46"/>
    <mergeCell ref="A6:C6"/>
    <mergeCell ref="A47:B47"/>
    <mergeCell ref="A48:B48"/>
    <mergeCell ref="A49:B49"/>
    <mergeCell ref="A50:B50"/>
    <mergeCell ref="A35:B35"/>
    <mergeCell ref="A36:B36"/>
    <mergeCell ref="A37:B37"/>
    <mergeCell ref="A38:B38"/>
    <mergeCell ref="A39:B39"/>
    <mergeCell ref="A40:B40"/>
    <mergeCell ref="A30:B30"/>
    <mergeCell ref="A31:B31"/>
    <mergeCell ref="A32:B32"/>
    <mergeCell ref="A11:C11"/>
    <mergeCell ref="A34:C34"/>
    <mergeCell ref="A57:C57"/>
    <mergeCell ref="A58:B58"/>
    <mergeCell ref="A53:B53"/>
    <mergeCell ref="A54:B54"/>
    <mergeCell ref="A55:B5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selection activeCell="Q1" sqref="Q1"/>
    </sheetView>
  </sheetViews>
  <sheetFormatPr defaultRowHeight="14.25" x14ac:dyDescent="0.2"/>
  <cols>
    <col min="9" max="12" width="9" style="341"/>
  </cols>
  <sheetData>
    <row r="1" spans="1:16" x14ac:dyDescent="0.2">
      <c r="A1" s="416" t="s">
        <v>144</v>
      </c>
      <c r="B1" s="419" t="s">
        <v>163</v>
      </c>
      <c r="C1" s="422" t="s">
        <v>164</v>
      </c>
      <c r="D1" s="423"/>
      <c r="E1" s="424"/>
      <c r="F1" s="425" t="s">
        <v>165</v>
      </c>
      <c r="G1" s="426"/>
      <c r="H1" s="427"/>
      <c r="I1" s="428" t="s">
        <v>164</v>
      </c>
      <c r="J1" s="429"/>
      <c r="K1" s="429"/>
      <c r="L1" s="430"/>
      <c r="M1" s="422" t="s">
        <v>164</v>
      </c>
      <c r="N1" s="423"/>
      <c r="O1" s="423"/>
      <c r="P1" s="424"/>
    </row>
    <row r="2" spans="1:16" x14ac:dyDescent="0.2">
      <c r="A2" s="417"/>
      <c r="B2" s="420"/>
      <c r="C2" s="431" t="s">
        <v>147</v>
      </c>
      <c r="D2" s="433" t="s">
        <v>146</v>
      </c>
      <c r="E2" s="435" t="s">
        <v>145</v>
      </c>
      <c r="F2" s="431" t="s">
        <v>166</v>
      </c>
      <c r="G2" s="433" t="s">
        <v>172</v>
      </c>
      <c r="H2" s="435" t="s">
        <v>173</v>
      </c>
      <c r="I2" s="437" t="s">
        <v>167</v>
      </c>
      <c r="J2" s="438"/>
      <c r="K2" s="438"/>
      <c r="L2" s="439"/>
      <c r="M2" s="404" t="s">
        <v>168</v>
      </c>
      <c r="N2" s="405"/>
      <c r="O2" s="405"/>
      <c r="P2" s="406"/>
    </row>
    <row r="3" spans="1:16" ht="22.5" x14ac:dyDescent="0.2">
      <c r="A3" s="417"/>
      <c r="B3" s="420"/>
      <c r="C3" s="432"/>
      <c r="D3" s="434"/>
      <c r="E3" s="436"/>
      <c r="F3" s="432"/>
      <c r="G3" s="434"/>
      <c r="H3" s="436"/>
      <c r="I3" s="225" t="s">
        <v>135</v>
      </c>
      <c r="J3" s="226" t="s">
        <v>136</v>
      </c>
      <c r="K3" s="226" t="s">
        <v>137</v>
      </c>
      <c r="L3" s="227" t="s">
        <v>138</v>
      </c>
      <c r="M3" s="138" t="s">
        <v>174</v>
      </c>
      <c r="N3" s="139" t="s">
        <v>175</v>
      </c>
      <c r="O3" s="139" t="s">
        <v>176</v>
      </c>
      <c r="P3" s="140" t="s">
        <v>177</v>
      </c>
    </row>
    <row r="4" spans="1:16" ht="15" thickBot="1" x14ac:dyDescent="0.25">
      <c r="A4" s="418"/>
      <c r="B4" s="421"/>
      <c r="C4" s="407"/>
      <c r="D4" s="408"/>
      <c r="E4" s="409"/>
      <c r="F4" s="410" t="s">
        <v>146</v>
      </c>
      <c r="G4" s="411"/>
      <c r="H4" s="412"/>
      <c r="I4" s="413" t="s">
        <v>146</v>
      </c>
      <c r="J4" s="414"/>
      <c r="K4" s="414"/>
      <c r="L4" s="415"/>
      <c r="M4" s="410" t="s">
        <v>146</v>
      </c>
      <c r="N4" s="411"/>
      <c r="O4" s="411"/>
      <c r="P4" s="412"/>
    </row>
    <row r="5" spans="1:16" ht="15" thickBot="1" x14ac:dyDescent="0.25">
      <c r="A5" s="125" t="s">
        <v>148</v>
      </c>
      <c r="B5" s="126"/>
      <c r="C5" s="127">
        <v>6889</v>
      </c>
      <c r="D5" s="128">
        <v>8947</v>
      </c>
      <c r="E5" s="129">
        <v>63</v>
      </c>
      <c r="F5" s="130">
        <v>8374</v>
      </c>
      <c r="G5" s="130">
        <v>9474</v>
      </c>
      <c r="H5" s="130">
        <v>8875</v>
      </c>
      <c r="I5" s="228" t="s">
        <v>143</v>
      </c>
      <c r="J5" s="229" t="s">
        <v>143</v>
      </c>
      <c r="K5" s="229" t="s">
        <v>143</v>
      </c>
      <c r="L5" s="230">
        <v>8947</v>
      </c>
      <c r="M5" s="130">
        <v>9970</v>
      </c>
      <c r="N5" s="130">
        <v>8544</v>
      </c>
      <c r="O5" s="130">
        <v>5540</v>
      </c>
      <c r="P5" s="143" t="s">
        <v>54</v>
      </c>
    </row>
    <row r="6" spans="1:16" x14ac:dyDescent="0.2">
      <c r="A6" s="116" t="s">
        <v>15</v>
      </c>
      <c r="B6" s="124" t="s">
        <v>18</v>
      </c>
      <c r="C6" s="118">
        <v>1938</v>
      </c>
      <c r="D6" s="117">
        <v>2730</v>
      </c>
      <c r="E6" s="119">
        <v>111</v>
      </c>
      <c r="F6" s="112">
        <v>2596</v>
      </c>
      <c r="G6" s="112">
        <v>2630</v>
      </c>
      <c r="H6" s="112">
        <v>3279</v>
      </c>
      <c r="I6" s="231">
        <v>2481</v>
      </c>
      <c r="J6" s="232">
        <v>3254</v>
      </c>
      <c r="K6" s="232">
        <v>3310</v>
      </c>
      <c r="L6" s="233" t="s">
        <v>143</v>
      </c>
      <c r="M6" s="112">
        <v>3886</v>
      </c>
      <c r="N6" s="112">
        <v>2212</v>
      </c>
      <c r="O6" s="112">
        <v>1995</v>
      </c>
      <c r="P6" s="123">
        <v>995</v>
      </c>
    </row>
    <row r="7" spans="1:16" x14ac:dyDescent="0.2">
      <c r="A7" s="113"/>
      <c r="B7" s="124" t="s">
        <v>23</v>
      </c>
      <c r="C7" s="118">
        <v>2481</v>
      </c>
      <c r="D7" s="117">
        <v>3350</v>
      </c>
      <c r="E7" s="119">
        <v>216</v>
      </c>
      <c r="F7" s="112">
        <v>3147</v>
      </c>
      <c r="G7" s="121">
        <v>3601</v>
      </c>
      <c r="H7" s="121">
        <v>3373</v>
      </c>
      <c r="I7" s="231">
        <v>2841</v>
      </c>
      <c r="J7" s="232">
        <v>3683</v>
      </c>
      <c r="K7" s="232">
        <v>5678</v>
      </c>
      <c r="L7" s="233" t="s">
        <v>143</v>
      </c>
      <c r="M7" s="112">
        <v>4561</v>
      </c>
      <c r="N7" s="112">
        <v>2287</v>
      </c>
      <c r="O7" s="112">
        <v>1682</v>
      </c>
      <c r="P7" s="123">
        <v>862</v>
      </c>
    </row>
    <row r="8" spans="1:16" x14ac:dyDescent="0.2">
      <c r="A8" s="113"/>
      <c r="B8" s="124" t="s">
        <v>24</v>
      </c>
      <c r="C8" s="118">
        <v>2250</v>
      </c>
      <c r="D8" s="117">
        <v>3262</v>
      </c>
      <c r="E8" s="119">
        <v>245</v>
      </c>
      <c r="F8" s="112">
        <v>3338</v>
      </c>
      <c r="G8" s="121">
        <v>3027</v>
      </c>
      <c r="H8" s="121">
        <v>3405</v>
      </c>
      <c r="I8" s="231">
        <v>3249</v>
      </c>
      <c r="J8" s="232">
        <v>3496</v>
      </c>
      <c r="K8" s="232">
        <v>2525</v>
      </c>
      <c r="L8" s="233">
        <v>3313</v>
      </c>
      <c r="M8" s="112">
        <v>4530</v>
      </c>
      <c r="N8" s="112">
        <v>3229</v>
      </c>
      <c r="O8" s="112">
        <v>2470</v>
      </c>
      <c r="P8" s="123">
        <v>1103</v>
      </c>
    </row>
    <row r="9" spans="1:16" x14ac:dyDescent="0.2">
      <c r="A9" s="113"/>
      <c r="B9" s="124" t="s">
        <v>25</v>
      </c>
      <c r="C9" s="118">
        <v>1869</v>
      </c>
      <c r="D9" s="117">
        <v>2612</v>
      </c>
      <c r="E9" s="119">
        <v>162</v>
      </c>
      <c r="F9" s="112">
        <v>2593</v>
      </c>
      <c r="G9" s="121">
        <v>2569</v>
      </c>
      <c r="H9" s="121">
        <v>2736</v>
      </c>
      <c r="I9" s="231">
        <v>2338</v>
      </c>
      <c r="J9" s="232">
        <v>2932</v>
      </c>
      <c r="K9" s="232">
        <v>3573</v>
      </c>
      <c r="L9" s="233" t="s">
        <v>143</v>
      </c>
      <c r="M9" s="112">
        <v>3871</v>
      </c>
      <c r="N9" s="112">
        <v>2167</v>
      </c>
      <c r="O9" s="112">
        <v>1743</v>
      </c>
      <c r="P9" s="123">
        <v>1200</v>
      </c>
    </row>
    <row r="10" spans="1:16" x14ac:dyDescent="0.2">
      <c r="A10" s="113"/>
      <c r="B10" s="124" t="s">
        <v>26</v>
      </c>
      <c r="C10" s="118">
        <v>1813</v>
      </c>
      <c r="D10" s="117">
        <v>2249</v>
      </c>
      <c r="E10" s="119">
        <v>112</v>
      </c>
      <c r="F10" s="112">
        <v>2364</v>
      </c>
      <c r="G10" s="121">
        <v>1975</v>
      </c>
      <c r="H10" s="121">
        <v>2392</v>
      </c>
      <c r="I10" s="231">
        <v>2154</v>
      </c>
      <c r="J10" s="232">
        <v>1944</v>
      </c>
      <c r="K10" s="232">
        <v>2990</v>
      </c>
      <c r="L10" s="233" t="s">
        <v>143</v>
      </c>
      <c r="M10" s="112">
        <v>3064</v>
      </c>
      <c r="N10" s="112">
        <v>1978</v>
      </c>
      <c r="O10" s="112">
        <v>1732</v>
      </c>
      <c r="P10" s="123">
        <v>924</v>
      </c>
    </row>
    <row r="11" spans="1:16" x14ac:dyDescent="0.2">
      <c r="A11" s="113"/>
      <c r="B11" s="124" t="s">
        <v>27</v>
      </c>
      <c r="C11" s="118">
        <v>2209</v>
      </c>
      <c r="D11" s="117">
        <v>3373</v>
      </c>
      <c r="E11" s="119">
        <v>152</v>
      </c>
      <c r="F11" s="112">
        <v>3217</v>
      </c>
      <c r="G11" s="121">
        <v>3287</v>
      </c>
      <c r="H11" s="121">
        <v>3871</v>
      </c>
      <c r="I11" s="231">
        <v>3370</v>
      </c>
      <c r="J11" s="232">
        <v>3697</v>
      </c>
      <c r="K11" s="232">
        <v>3059</v>
      </c>
      <c r="L11" s="233" t="s">
        <v>143</v>
      </c>
      <c r="M11" s="112">
        <v>4933</v>
      </c>
      <c r="N11" s="112">
        <v>2610</v>
      </c>
      <c r="O11" s="112">
        <v>1964</v>
      </c>
      <c r="P11" s="123">
        <v>865</v>
      </c>
    </row>
    <row r="12" spans="1:16" x14ac:dyDescent="0.2">
      <c r="A12" s="113"/>
      <c r="B12" s="124" t="s">
        <v>29</v>
      </c>
      <c r="C12" s="118">
        <v>2066</v>
      </c>
      <c r="D12" s="117">
        <v>2962</v>
      </c>
      <c r="E12" s="119">
        <v>313</v>
      </c>
      <c r="F12" s="112">
        <v>3080</v>
      </c>
      <c r="G12" s="121">
        <v>2756</v>
      </c>
      <c r="H12" s="121">
        <v>3089</v>
      </c>
      <c r="I12" s="231">
        <v>2614</v>
      </c>
      <c r="J12" s="232">
        <v>3261</v>
      </c>
      <c r="K12" s="232">
        <v>3684</v>
      </c>
      <c r="L12" s="233" t="s">
        <v>143</v>
      </c>
      <c r="M12" s="112">
        <v>4023</v>
      </c>
      <c r="N12" s="112">
        <v>2891</v>
      </c>
      <c r="O12" s="112">
        <v>1893</v>
      </c>
      <c r="P12" s="123">
        <v>974</v>
      </c>
    </row>
    <row r="13" spans="1:16" x14ac:dyDescent="0.2">
      <c r="A13" s="113"/>
      <c r="B13" s="124" t="s">
        <v>30</v>
      </c>
      <c r="C13" s="118">
        <v>1993</v>
      </c>
      <c r="D13" s="117">
        <v>2766</v>
      </c>
      <c r="E13" s="119">
        <v>111</v>
      </c>
      <c r="F13" s="112">
        <v>2812</v>
      </c>
      <c r="G13" s="121">
        <v>2490</v>
      </c>
      <c r="H13" s="121">
        <v>2993</v>
      </c>
      <c r="I13" s="231">
        <v>2421</v>
      </c>
      <c r="J13" s="232">
        <v>3247</v>
      </c>
      <c r="K13" s="232">
        <v>4622</v>
      </c>
      <c r="L13" s="233" t="s">
        <v>143</v>
      </c>
      <c r="M13" s="112">
        <v>3683</v>
      </c>
      <c r="N13" s="112">
        <v>2137</v>
      </c>
      <c r="O13" s="112">
        <v>2123</v>
      </c>
      <c r="P13" s="123">
        <v>683</v>
      </c>
    </row>
    <row r="14" spans="1:16" x14ac:dyDescent="0.2">
      <c r="A14" s="113"/>
      <c r="B14" s="124" t="s">
        <v>31</v>
      </c>
      <c r="C14" s="118">
        <v>5304</v>
      </c>
      <c r="D14" s="117">
        <v>6419</v>
      </c>
      <c r="E14" s="119">
        <v>259</v>
      </c>
      <c r="F14" s="112">
        <v>6646</v>
      </c>
      <c r="G14" s="121">
        <v>6147</v>
      </c>
      <c r="H14" s="121">
        <v>6459</v>
      </c>
      <c r="I14" s="231">
        <v>6495</v>
      </c>
      <c r="J14" s="232">
        <v>6599</v>
      </c>
      <c r="K14" s="232">
        <v>5830</v>
      </c>
      <c r="L14" s="233" t="s">
        <v>143</v>
      </c>
      <c r="M14" s="112">
        <v>7843</v>
      </c>
      <c r="N14" s="112">
        <v>4994</v>
      </c>
      <c r="O14" s="112">
        <v>4859</v>
      </c>
      <c r="P14" s="123">
        <v>2164</v>
      </c>
    </row>
    <row r="15" spans="1:16" x14ac:dyDescent="0.2">
      <c r="A15" s="113"/>
      <c r="B15" s="124" t="s">
        <v>32</v>
      </c>
      <c r="C15" s="118">
        <v>5546</v>
      </c>
      <c r="D15" s="117">
        <v>6525</v>
      </c>
      <c r="E15" s="119">
        <v>92</v>
      </c>
      <c r="F15" s="112">
        <v>6402</v>
      </c>
      <c r="G15" s="121">
        <v>6271</v>
      </c>
      <c r="H15" s="121">
        <v>7192</v>
      </c>
      <c r="I15" s="231">
        <v>5953</v>
      </c>
      <c r="J15" s="232">
        <v>7006</v>
      </c>
      <c r="K15" s="232" t="s">
        <v>143</v>
      </c>
      <c r="L15" s="233" t="s">
        <v>143</v>
      </c>
      <c r="M15" s="112">
        <v>7586</v>
      </c>
      <c r="N15" s="112">
        <v>5019</v>
      </c>
      <c r="O15" s="112">
        <v>3876</v>
      </c>
      <c r="P15" s="141" t="s">
        <v>20</v>
      </c>
    </row>
    <row r="16" spans="1:16" x14ac:dyDescent="0.2">
      <c r="A16" s="113"/>
      <c r="B16" s="124" t="s">
        <v>33</v>
      </c>
      <c r="C16" s="118">
        <v>1818</v>
      </c>
      <c r="D16" s="117">
        <v>2452</v>
      </c>
      <c r="E16" s="119">
        <v>177</v>
      </c>
      <c r="F16" s="112">
        <v>2425</v>
      </c>
      <c r="G16" s="121">
        <v>2262</v>
      </c>
      <c r="H16" s="121">
        <v>2849</v>
      </c>
      <c r="I16" s="231">
        <v>2535</v>
      </c>
      <c r="J16" s="232">
        <v>2188</v>
      </c>
      <c r="K16" s="232">
        <v>2379</v>
      </c>
      <c r="L16" s="233" t="s">
        <v>143</v>
      </c>
      <c r="M16" s="112">
        <v>3635</v>
      </c>
      <c r="N16" s="112">
        <v>2480</v>
      </c>
      <c r="O16" s="112">
        <v>1653</v>
      </c>
      <c r="P16" s="123">
        <v>1028</v>
      </c>
    </row>
    <row r="17" spans="1:16" x14ac:dyDescent="0.2">
      <c r="A17" s="113"/>
      <c r="B17" s="124" t="s">
        <v>34</v>
      </c>
      <c r="C17" s="118">
        <v>1718</v>
      </c>
      <c r="D17" s="117">
        <v>2082</v>
      </c>
      <c r="E17" s="119">
        <v>72</v>
      </c>
      <c r="F17" s="112">
        <v>2229</v>
      </c>
      <c r="G17" s="121">
        <v>2114</v>
      </c>
      <c r="H17" s="121">
        <v>1847</v>
      </c>
      <c r="I17" s="231">
        <v>2014</v>
      </c>
      <c r="J17" s="232">
        <v>3318</v>
      </c>
      <c r="K17" s="232">
        <v>1960</v>
      </c>
      <c r="L17" s="233" t="s">
        <v>143</v>
      </c>
      <c r="M17" s="112">
        <v>2898</v>
      </c>
      <c r="N17" s="112">
        <v>2268</v>
      </c>
      <c r="O17" s="112">
        <v>1505</v>
      </c>
      <c r="P17" s="123">
        <v>787</v>
      </c>
    </row>
    <row r="18" spans="1:16" ht="15" thickBot="1" x14ac:dyDescent="0.25">
      <c r="A18" s="131" t="s">
        <v>149</v>
      </c>
      <c r="B18" s="132"/>
      <c r="C18" s="133">
        <v>2641</v>
      </c>
      <c r="D18" s="134">
        <v>3509</v>
      </c>
      <c r="E18" s="135">
        <v>2022</v>
      </c>
      <c r="F18" s="136">
        <v>3410</v>
      </c>
      <c r="G18" s="136">
        <v>3379</v>
      </c>
      <c r="H18" s="136">
        <v>3836</v>
      </c>
      <c r="I18" s="234">
        <v>3206</v>
      </c>
      <c r="J18" s="235">
        <v>4101</v>
      </c>
      <c r="K18" s="235">
        <v>3934</v>
      </c>
      <c r="L18" s="236">
        <v>3313</v>
      </c>
      <c r="M18" s="136">
        <v>4946</v>
      </c>
      <c r="N18" s="136">
        <v>2957</v>
      </c>
      <c r="O18" s="136">
        <v>2159</v>
      </c>
      <c r="P18" s="137">
        <v>1130</v>
      </c>
    </row>
    <row r="19" spans="1:16" x14ac:dyDescent="0.2">
      <c r="A19" s="115" t="s">
        <v>35</v>
      </c>
      <c r="B19" s="124" t="s">
        <v>36</v>
      </c>
      <c r="C19" s="118">
        <v>2442</v>
      </c>
      <c r="D19" s="117">
        <v>3071</v>
      </c>
      <c r="E19" s="119">
        <v>179</v>
      </c>
      <c r="F19" s="112">
        <v>3104</v>
      </c>
      <c r="G19" s="112">
        <v>3149</v>
      </c>
      <c r="H19" s="112">
        <v>2908</v>
      </c>
      <c r="I19" s="231">
        <v>2824</v>
      </c>
      <c r="J19" s="232">
        <v>2759</v>
      </c>
      <c r="K19" s="232" t="s">
        <v>143</v>
      </c>
      <c r="L19" s="233">
        <v>3869</v>
      </c>
      <c r="M19" s="112">
        <v>3586</v>
      </c>
      <c r="N19" s="112">
        <v>2563</v>
      </c>
      <c r="O19" s="112">
        <v>1987</v>
      </c>
      <c r="P19" s="123">
        <v>1020</v>
      </c>
    </row>
    <row r="20" spans="1:16" x14ac:dyDescent="0.2">
      <c r="A20" s="114"/>
      <c r="B20" s="124" t="s">
        <v>37</v>
      </c>
      <c r="C20" s="118">
        <v>2034</v>
      </c>
      <c r="D20" s="117">
        <v>2957</v>
      </c>
      <c r="E20" s="119">
        <v>110</v>
      </c>
      <c r="F20" s="112">
        <v>2700</v>
      </c>
      <c r="G20" s="121">
        <v>3212</v>
      </c>
      <c r="H20" s="121">
        <v>3241</v>
      </c>
      <c r="I20" s="231">
        <v>2874</v>
      </c>
      <c r="J20" s="232">
        <v>2657</v>
      </c>
      <c r="K20" s="232">
        <v>4337</v>
      </c>
      <c r="L20" s="233" t="s">
        <v>143</v>
      </c>
      <c r="M20" s="112">
        <v>3580</v>
      </c>
      <c r="N20" s="112">
        <v>2037</v>
      </c>
      <c r="O20" s="112">
        <v>2094</v>
      </c>
      <c r="P20" s="141" t="s">
        <v>54</v>
      </c>
    </row>
    <row r="21" spans="1:16" x14ac:dyDescent="0.2">
      <c r="A21" s="114"/>
      <c r="B21" s="124" t="s">
        <v>38</v>
      </c>
      <c r="C21" s="118">
        <v>1564</v>
      </c>
      <c r="D21" s="117">
        <v>1988</v>
      </c>
      <c r="E21" s="119">
        <v>154</v>
      </c>
      <c r="F21" s="112">
        <v>1914</v>
      </c>
      <c r="G21" s="121">
        <v>1983</v>
      </c>
      <c r="H21" s="121">
        <v>2147</v>
      </c>
      <c r="I21" s="231">
        <v>1713</v>
      </c>
      <c r="J21" s="232">
        <v>2417</v>
      </c>
      <c r="K21" s="232">
        <v>2255</v>
      </c>
      <c r="L21" s="233" t="s">
        <v>143</v>
      </c>
      <c r="M21" s="112">
        <v>2953</v>
      </c>
      <c r="N21" s="112">
        <v>1956</v>
      </c>
      <c r="O21" s="112">
        <v>1406</v>
      </c>
      <c r="P21" s="123">
        <v>576</v>
      </c>
    </row>
    <row r="22" spans="1:16" x14ac:dyDescent="0.2">
      <c r="A22" s="114"/>
      <c r="B22" s="124" t="s">
        <v>39</v>
      </c>
      <c r="C22" s="118">
        <v>1629</v>
      </c>
      <c r="D22" s="117">
        <v>2192</v>
      </c>
      <c r="E22" s="119">
        <v>106</v>
      </c>
      <c r="F22" s="112">
        <v>2141</v>
      </c>
      <c r="G22" s="121">
        <v>2141</v>
      </c>
      <c r="H22" s="121">
        <v>2356</v>
      </c>
      <c r="I22" s="231">
        <v>2039</v>
      </c>
      <c r="J22" s="232">
        <v>1898</v>
      </c>
      <c r="K22" s="232">
        <v>2949</v>
      </c>
      <c r="L22" s="233" t="s">
        <v>143</v>
      </c>
      <c r="M22" s="112">
        <v>3235</v>
      </c>
      <c r="N22" s="112">
        <v>1890</v>
      </c>
      <c r="O22" s="112">
        <v>1490</v>
      </c>
      <c r="P22" s="123">
        <v>794</v>
      </c>
    </row>
    <row r="23" spans="1:16" x14ac:dyDescent="0.2">
      <c r="A23" s="114"/>
      <c r="B23" s="124" t="s">
        <v>40</v>
      </c>
      <c r="C23" s="118">
        <v>1426</v>
      </c>
      <c r="D23" s="117">
        <v>1998</v>
      </c>
      <c r="E23" s="119">
        <v>102</v>
      </c>
      <c r="F23" s="112">
        <v>1953</v>
      </c>
      <c r="G23" s="121">
        <v>2012</v>
      </c>
      <c r="H23" s="121">
        <v>2090</v>
      </c>
      <c r="I23" s="231">
        <v>2045</v>
      </c>
      <c r="J23" s="232">
        <v>1806</v>
      </c>
      <c r="K23" s="232">
        <v>1807</v>
      </c>
      <c r="L23" s="233" t="s">
        <v>143</v>
      </c>
      <c r="M23" s="112">
        <v>3291</v>
      </c>
      <c r="N23" s="112">
        <v>2624</v>
      </c>
      <c r="O23" s="112">
        <v>1514</v>
      </c>
      <c r="P23" s="123">
        <v>580</v>
      </c>
    </row>
    <row r="24" spans="1:16" x14ac:dyDescent="0.2">
      <c r="A24" s="114"/>
      <c r="B24" s="124" t="s">
        <v>41</v>
      </c>
      <c r="C24" s="118">
        <v>1366</v>
      </c>
      <c r="D24" s="117">
        <v>1814</v>
      </c>
      <c r="E24" s="119">
        <v>150</v>
      </c>
      <c r="F24" s="112">
        <v>1865</v>
      </c>
      <c r="G24" s="121">
        <v>1642</v>
      </c>
      <c r="H24" s="121">
        <v>1922</v>
      </c>
      <c r="I24" s="231">
        <v>1690</v>
      </c>
      <c r="J24" s="232">
        <v>2068</v>
      </c>
      <c r="K24" s="232">
        <v>2652</v>
      </c>
      <c r="L24" s="233" t="s">
        <v>143</v>
      </c>
      <c r="M24" s="112">
        <v>3196</v>
      </c>
      <c r="N24" s="112">
        <v>1940</v>
      </c>
      <c r="O24" s="112">
        <v>1304</v>
      </c>
      <c r="P24" s="123">
        <v>594</v>
      </c>
    </row>
    <row r="25" spans="1:16" x14ac:dyDescent="0.2">
      <c r="A25" s="114"/>
      <c r="B25" s="124" t="s">
        <v>42</v>
      </c>
      <c r="C25" s="118">
        <v>1537</v>
      </c>
      <c r="D25" s="117">
        <v>2032</v>
      </c>
      <c r="E25" s="119">
        <v>162</v>
      </c>
      <c r="F25" s="112">
        <v>1933</v>
      </c>
      <c r="G25" s="121">
        <v>2056</v>
      </c>
      <c r="H25" s="121">
        <v>2251</v>
      </c>
      <c r="I25" s="231">
        <v>1815</v>
      </c>
      <c r="J25" s="232">
        <v>2131</v>
      </c>
      <c r="K25" s="232">
        <v>2655</v>
      </c>
      <c r="L25" s="233" t="s">
        <v>143</v>
      </c>
      <c r="M25" s="112">
        <v>2888</v>
      </c>
      <c r="N25" s="112">
        <v>1968</v>
      </c>
      <c r="O25" s="112">
        <v>1491</v>
      </c>
      <c r="P25" s="123">
        <v>662</v>
      </c>
    </row>
    <row r="26" spans="1:16" ht="15" thickBot="1" x14ac:dyDescent="0.25">
      <c r="A26" s="131" t="s">
        <v>150</v>
      </c>
      <c r="B26" s="132"/>
      <c r="C26" s="133">
        <v>1738</v>
      </c>
      <c r="D26" s="134">
        <v>2304</v>
      </c>
      <c r="E26" s="135">
        <v>963</v>
      </c>
      <c r="F26" s="136">
        <v>2251</v>
      </c>
      <c r="G26" s="136">
        <v>2318</v>
      </c>
      <c r="H26" s="136">
        <v>2394</v>
      </c>
      <c r="I26" s="234">
        <v>2086</v>
      </c>
      <c r="J26" s="235">
        <v>2347</v>
      </c>
      <c r="K26" s="235">
        <v>2856</v>
      </c>
      <c r="L26" s="236">
        <v>3869</v>
      </c>
      <c r="M26" s="136">
        <v>3306</v>
      </c>
      <c r="N26" s="136">
        <v>2108</v>
      </c>
      <c r="O26" s="136">
        <v>1519</v>
      </c>
      <c r="P26" s="137">
        <v>644</v>
      </c>
    </row>
    <row r="27" spans="1:16" x14ac:dyDescent="0.2">
      <c r="A27" s="122" t="s">
        <v>43</v>
      </c>
      <c r="B27" s="124" t="s">
        <v>44</v>
      </c>
      <c r="C27" s="118">
        <v>1412</v>
      </c>
      <c r="D27" s="117">
        <v>2058</v>
      </c>
      <c r="E27" s="119">
        <v>44</v>
      </c>
      <c r="F27" s="120">
        <v>2147</v>
      </c>
      <c r="G27" s="120">
        <v>2043</v>
      </c>
      <c r="H27" s="120">
        <v>1638</v>
      </c>
      <c r="I27" s="237">
        <v>2057</v>
      </c>
      <c r="J27" s="238">
        <v>2068</v>
      </c>
      <c r="K27" s="238" t="s">
        <v>20</v>
      </c>
      <c r="L27" s="239" t="s">
        <v>143</v>
      </c>
      <c r="M27" s="120">
        <v>2811</v>
      </c>
      <c r="N27" s="120">
        <v>1282</v>
      </c>
      <c r="O27" s="120">
        <v>1450</v>
      </c>
      <c r="P27" s="142" t="s">
        <v>54</v>
      </c>
    </row>
    <row r="28" spans="1:16" x14ac:dyDescent="0.2">
      <c r="A28" s="114"/>
      <c r="B28" s="124" t="s">
        <v>45</v>
      </c>
      <c r="C28" s="118">
        <v>1408</v>
      </c>
      <c r="D28" s="117">
        <v>1939</v>
      </c>
      <c r="E28" s="119">
        <v>86</v>
      </c>
      <c r="F28" s="112">
        <v>1708</v>
      </c>
      <c r="G28" s="121">
        <v>1964</v>
      </c>
      <c r="H28" s="121">
        <v>2119</v>
      </c>
      <c r="I28" s="231">
        <v>1741</v>
      </c>
      <c r="J28" s="232">
        <v>2085</v>
      </c>
      <c r="K28" s="232">
        <v>3525</v>
      </c>
      <c r="L28" s="233" t="s">
        <v>143</v>
      </c>
      <c r="M28" s="112">
        <v>3128</v>
      </c>
      <c r="N28" s="112">
        <v>2208</v>
      </c>
      <c r="O28" s="112">
        <v>1287</v>
      </c>
      <c r="P28" s="123">
        <v>663</v>
      </c>
    </row>
    <row r="29" spans="1:16" x14ac:dyDescent="0.2">
      <c r="A29" s="114"/>
      <c r="B29" s="124" t="s">
        <v>46</v>
      </c>
      <c r="C29" s="118">
        <v>1331</v>
      </c>
      <c r="D29" s="117">
        <v>1900</v>
      </c>
      <c r="E29" s="119">
        <v>82</v>
      </c>
      <c r="F29" s="112">
        <v>1816</v>
      </c>
      <c r="G29" s="121">
        <v>1642</v>
      </c>
      <c r="H29" s="121">
        <v>2297</v>
      </c>
      <c r="I29" s="231">
        <v>1714</v>
      </c>
      <c r="J29" s="232">
        <v>2149</v>
      </c>
      <c r="K29" s="232" t="s">
        <v>143</v>
      </c>
      <c r="L29" s="233" t="s">
        <v>143</v>
      </c>
      <c r="M29" s="112">
        <v>3231</v>
      </c>
      <c r="N29" s="112">
        <v>2319</v>
      </c>
      <c r="O29" s="112">
        <v>1453</v>
      </c>
      <c r="P29" s="123">
        <v>766</v>
      </c>
    </row>
    <row r="30" spans="1:16" x14ac:dyDescent="0.2">
      <c r="A30" s="114"/>
      <c r="B30" s="124" t="s">
        <v>47</v>
      </c>
      <c r="C30" s="118">
        <v>3243</v>
      </c>
      <c r="D30" s="117">
        <v>4502</v>
      </c>
      <c r="E30" s="119">
        <v>81</v>
      </c>
      <c r="F30" s="112">
        <v>4008</v>
      </c>
      <c r="G30" s="121">
        <v>5360</v>
      </c>
      <c r="H30" s="121">
        <v>4065</v>
      </c>
      <c r="I30" s="231">
        <v>3632</v>
      </c>
      <c r="J30" s="232">
        <v>2853</v>
      </c>
      <c r="K30" s="232" t="s">
        <v>143</v>
      </c>
      <c r="L30" s="233">
        <v>4949</v>
      </c>
      <c r="M30" s="112">
        <v>5146</v>
      </c>
      <c r="N30" s="112">
        <v>2993</v>
      </c>
      <c r="O30" s="112">
        <v>2930</v>
      </c>
      <c r="P30" s="141" t="s">
        <v>20</v>
      </c>
    </row>
    <row r="31" spans="1:16" x14ac:dyDescent="0.2">
      <c r="A31" s="114"/>
      <c r="B31" s="124" t="s">
        <v>48</v>
      </c>
      <c r="C31" s="118">
        <v>1652</v>
      </c>
      <c r="D31" s="117">
        <v>2482</v>
      </c>
      <c r="E31" s="119">
        <v>140</v>
      </c>
      <c r="F31" s="112">
        <v>2354</v>
      </c>
      <c r="G31" s="121">
        <v>2603</v>
      </c>
      <c r="H31" s="121">
        <v>2433</v>
      </c>
      <c r="I31" s="231">
        <v>2109</v>
      </c>
      <c r="J31" s="232">
        <v>2951</v>
      </c>
      <c r="K31" s="232" t="s">
        <v>143</v>
      </c>
      <c r="L31" s="233" t="s">
        <v>143</v>
      </c>
      <c r="M31" s="112">
        <v>3523</v>
      </c>
      <c r="N31" s="112">
        <v>2511</v>
      </c>
      <c r="O31" s="112">
        <v>1793</v>
      </c>
      <c r="P31" s="123">
        <v>853</v>
      </c>
    </row>
    <row r="32" spans="1:16" x14ac:dyDescent="0.2">
      <c r="A32" s="114"/>
      <c r="B32" s="124" t="s">
        <v>49</v>
      </c>
      <c r="C32" s="118">
        <v>1564</v>
      </c>
      <c r="D32" s="117">
        <v>2234</v>
      </c>
      <c r="E32" s="119">
        <v>66</v>
      </c>
      <c r="F32" s="112">
        <v>1880</v>
      </c>
      <c r="G32" s="121">
        <v>2330</v>
      </c>
      <c r="H32" s="121">
        <v>2367</v>
      </c>
      <c r="I32" s="231">
        <v>2171</v>
      </c>
      <c r="J32" s="232">
        <v>2319</v>
      </c>
      <c r="K32" s="232">
        <v>2470</v>
      </c>
      <c r="L32" s="233" t="s">
        <v>143</v>
      </c>
      <c r="M32" s="112">
        <v>3603</v>
      </c>
      <c r="N32" s="112">
        <v>1963</v>
      </c>
      <c r="O32" s="112">
        <v>1591</v>
      </c>
      <c r="P32" s="123">
        <v>586</v>
      </c>
    </row>
    <row r="33" spans="1:16" x14ac:dyDescent="0.2">
      <c r="A33" s="114"/>
      <c r="B33" s="124" t="s">
        <v>50</v>
      </c>
      <c r="C33" s="118">
        <v>1593</v>
      </c>
      <c r="D33" s="117">
        <v>2208</v>
      </c>
      <c r="E33" s="119">
        <v>132</v>
      </c>
      <c r="F33" s="112">
        <v>1989</v>
      </c>
      <c r="G33" s="121">
        <v>2065</v>
      </c>
      <c r="H33" s="121">
        <v>2657</v>
      </c>
      <c r="I33" s="240">
        <v>1987</v>
      </c>
      <c r="J33" s="241">
        <v>2310</v>
      </c>
      <c r="K33" s="241">
        <v>2945</v>
      </c>
      <c r="L33" s="242" t="s">
        <v>143</v>
      </c>
      <c r="M33" s="112">
        <v>2987</v>
      </c>
      <c r="N33" s="112">
        <v>1848</v>
      </c>
      <c r="O33" s="112">
        <v>1565</v>
      </c>
      <c r="P33" s="123">
        <v>635</v>
      </c>
    </row>
    <row r="34" spans="1:16" ht="15" thickBot="1" x14ac:dyDescent="0.25">
      <c r="A34" s="131" t="s">
        <v>151</v>
      </c>
      <c r="B34" s="132"/>
      <c r="C34" s="133">
        <v>1743</v>
      </c>
      <c r="D34" s="134">
        <v>2479</v>
      </c>
      <c r="E34" s="135">
        <v>631</v>
      </c>
      <c r="F34" s="136">
        <v>2371</v>
      </c>
      <c r="G34" s="136">
        <v>2542</v>
      </c>
      <c r="H34" s="136">
        <v>2522</v>
      </c>
      <c r="I34" s="234">
        <v>2005</v>
      </c>
      <c r="J34" s="235">
        <v>2522</v>
      </c>
      <c r="K34" s="235">
        <v>2999</v>
      </c>
      <c r="L34" s="236">
        <v>4949</v>
      </c>
      <c r="M34" s="136">
        <v>3649</v>
      </c>
      <c r="N34" s="136">
        <v>2231</v>
      </c>
      <c r="O34" s="136">
        <v>1594</v>
      </c>
      <c r="P34" s="137">
        <v>723</v>
      </c>
    </row>
    <row r="35" spans="1:16" x14ac:dyDescent="0.2">
      <c r="A35" s="416" t="s">
        <v>144</v>
      </c>
      <c r="B35" s="419" t="s">
        <v>163</v>
      </c>
      <c r="C35" s="422" t="s">
        <v>164</v>
      </c>
      <c r="D35" s="423"/>
      <c r="E35" s="424"/>
      <c r="F35" s="425" t="s">
        <v>165</v>
      </c>
      <c r="G35" s="426"/>
      <c r="H35" s="427"/>
      <c r="I35" s="428" t="s">
        <v>164</v>
      </c>
      <c r="J35" s="429"/>
      <c r="K35" s="429"/>
      <c r="L35" s="430"/>
      <c r="M35" s="422" t="s">
        <v>164</v>
      </c>
      <c r="N35" s="423"/>
      <c r="O35" s="423"/>
      <c r="P35" s="424"/>
    </row>
    <row r="36" spans="1:16" x14ac:dyDescent="0.2">
      <c r="A36" s="417"/>
      <c r="B36" s="420"/>
      <c r="C36" s="431" t="s">
        <v>147</v>
      </c>
      <c r="D36" s="433" t="s">
        <v>146</v>
      </c>
      <c r="E36" s="435" t="s">
        <v>145</v>
      </c>
      <c r="F36" s="431" t="s">
        <v>166</v>
      </c>
      <c r="G36" s="433" t="s">
        <v>172</v>
      </c>
      <c r="H36" s="435" t="s">
        <v>173</v>
      </c>
      <c r="I36" s="437" t="s">
        <v>167</v>
      </c>
      <c r="J36" s="438"/>
      <c r="K36" s="438"/>
      <c r="L36" s="439"/>
      <c r="M36" s="404" t="s">
        <v>168</v>
      </c>
      <c r="N36" s="405"/>
      <c r="O36" s="405"/>
      <c r="P36" s="406"/>
    </row>
    <row r="37" spans="1:16" ht="22.5" x14ac:dyDescent="0.2">
      <c r="A37" s="417"/>
      <c r="B37" s="420"/>
      <c r="C37" s="432"/>
      <c r="D37" s="434"/>
      <c r="E37" s="436"/>
      <c r="F37" s="432"/>
      <c r="G37" s="434"/>
      <c r="H37" s="436"/>
      <c r="I37" s="225" t="s">
        <v>135</v>
      </c>
      <c r="J37" s="226" t="s">
        <v>136</v>
      </c>
      <c r="K37" s="226" t="s">
        <v>137</v>
      </c>
      <c r="L37" s="227" t="s">
        <v>138</v>
      </c>
      <c r="M37" s="166" t="s">
        <v>174</v>
      </c>
      <c r="N37" s="167" t="s">
        <v>175</v>
      </c>
      <c r="O37" s="167" t="s">
        <v>176</v>
      </c>
      <c r="P37" s="168" t="s">
        <v>177</v>
      </c>
    </row>
    <row r="38" spans="1:16" ht="15" thickBot="1" x14ac:dyDescent="0.25">
      <c r="A38" s="418"/>
      <c r="B38" s="421"/>
      <c r="C38" s="407"/>
      <c r="D38" s="408"/>
      <c r="E38" s="409"/>
      <c r="F38" s="410" t="s">
        <v>146</v>
      </c>
      <c r="G38" s="411"/>
      <c r="H38" s="412"/>
      <c r="I38" s="413" t="s">
        <v>146</v>
      </c>
      <c r="J38" s="414"/>
      <c r="K38" s="414"/>
      <c r="L38" s="415"/>
      <c r="M38" s="410" t="s">
        <v>146</v>
      </c>
      <c r="N38" s="411"/>
      <c r="O38" s="411"/>
      <c r="P38" s="412"/>
    </row>
    <row r="39" spans="1:16" x14ac:dyDescent="0.2">
      <c r="A39" s="153" t="s">
        <v>51</v>
      </c>
      <c r="B39" s="156" t="s">
        <v>52</v>
      </c>
      <c r="C39" s="171">
        <v>1974</v>
      </c>
      <c r="D39" s="148">
        <v>2524</v>
      </c>
      <c r="E39" s="172">
        <v>119</v>
      </c>
      <c r="F39" s="158">
        <v>2505</v>
      </c>
      <c r="G39" s="158">
        <v>2332</v>
      </c>
      <c r="H39" s="158">
        <v>2822</v>
      </c>
      <c r="I39" s="237">
        <v>2459</v>
      </c>
      <c r="J39" s="238">
        <v>2641</v>
      </c>
      <c r="K39" s="238">
        <v>2517</v>
      </c>
      <c r="L39" s="239" t="s">
        <v>143</v>
      </c>
      <c r="M39" s="158">
        <v>3427</v>
      </c>
      <c r="N39" s="158">
        <v>2133</v>
      </c>
      <c r="O39" s="158">
        <v>1472</v>
      </c>
      <c r="P39" s="173">
        <v>634</v>
      </c>
    </row>
    <row r="40" spans="1:16" x14ac:dyDescent="0.2">
      <c r="A40" s="145"/>
      <c r="B40" s="157" t="s">
        <v>53</v>
      </c>
      <c r="C40" s="149">
        <v>1889</v>
      </c>
      <c r="D40" s="147">
        <v>2407</v>
      </c>
      <c r="E40" s="150">
        <v>88</v>
      </c>
      <c r="F40" s="144">
        <v>1742</v>
      </c>
      <c r="G40" s="144">
        <v>2608</v>
      </c>
      <c r="H40" s="144">
        <v>2395</v>
      </c>
      <c r="I40" s="231">
        <v>2425</v>
      </c>
      <c r="J40" s="232">
        <v>1709</v>
      </c>
      <c r="K40" s="232" t="s">
        <v>54</v>
      </c>
      <c r="L40" s="233">
        <v>3395</v>
      </c>
      <c r="M40" s="144">
        <v>3588</v>
      </c>
      <c r="N40" s="144">
        <v>2242</v>
      </c>
      <c r="O40" s="144">
        <v>1601</v>
      </c>
      <c r="P40" s="174">
        <v>468</v>
      </c>
    </row>
    <row r="41" spans="1:16" x14ac:dyDescent="0.2">
      <c r="A41" s="145"/>
      <c r="B41" s="157" t="s">
        <v>55</v>
      </c>
      <c r="C41" s="149">
        <v>1675</v>
      </c>
      <c r="D41" s="147">
        <v>2089</v>
      </c>
      <c r="E41" s="150">
        <v>50</v>
      </c>
      <c r="F41" s="144">
        <v>2214</v>
      </c>
      <c r="G41" s="144">
        <v>2375</v>
      </c>
      <c r="H41" s="144">
        <v>1816</v>
      </c>
      <c r="I41" s="231">
        <v>2055</v>
      </c>
      <c r="J41" s="232">
        <v>1734</v>
      </c>
      <c r="K41" s="232">
        <v>2851</v>
      </c>
      <c r="L41" s="233" t="s">
        <v>143</v>
      </c>
      <c r="M41" s="144">
        <v>3873</v>
      </c>
      <c r="N41" s="144">
        <v>2589</v>
      </c>
      <c r="O41" s="144">
        <v>1913</v>
      </c>
      <c r="P41" s="174">
        <v>426</v>
      </c>
    </row>
    <row r="42" spans="1:16" ht="15" thickBot="1" x14ac:dyDescent="0.25">
      <c r="A42" s="159" t="s">
        <v>152</v>
      </c>
      <c r="B42" s="160"/>
      <c r="C42" s="161">
        <v>1887</v>
      </c>
      <c r="D42" s="162">
        <v>2399</v>
      </c>
      <c r="E42" s="163">
        <v>257</v>
      </c>
      <c r="F42" s="164">
        <v>2325</v>
      </c>
      <c r="G42" s="164">
        <v>2444</v>
      </c>
      <c r="H42" s="164">
        <v>2399</v>
      </c>
      <c r="I42" s="234">
        <v>2370</v>
      </c>
      <c r="J42" s="235">
        <v>2129</v>
      </c>
      <c r="K42" s="235">
        <v>2595</v>
      </c>
      <c r="L42" s="236">
        <v>3395</v>
      </c>
      <c r="M42" s="164">
        <v>3501</v>
      </c>
      <c r="N42" s="164">
        <v>2308</v>
      </c>
      <c r="O42" s="164">
        <v>1633</v>
      </c>
      <c r="P42" s="175">
        <v>506</v>
      </c>
    </row>
    <row r="43" spans="1:16" x14ac:dyDescent="0.2">
      <c r="A43" s="153" t="s">
        <v>56</v>
      </c>
      <c r="B43" s="157" t="s">
        <v>57</v>
      </c>
      <c r="C43" s="149">
        <v>1219</v>
      </c>
      <c r="D43" s="147">
        <v>1647</v>
      </c>
      <c r="E43" s="150">
        <v>149</v>
      </c>
      <c r="F43" s="151">
        <v>1704</v>
      </c>
      <c r="G43" s="151">
        <v>1627</v>
      </c>
      <c r="H43" s="151">
        <v>1601</v>
      </c>
      <c r="I43" s="243">
        <v>1593</v>
      </c>
      <c r="J43" s="244">
        <v>1270</v>
      </c>
      <c r="K43" s="244">
        <v>1922</v>
      </c>
      <c r="L43" s="245">
        <v>2668</v>
      </c>
      <c r="M43" s="151">
        <v>2553</v>
      </c>
      <c r="N43" s="151">
        <v>2203</v>
      </c>
      <c r="O43" s="151">
        <v>1297</v>
      </c>
      <c r="P43" s="155">
        <v>588</v>
      </c>
    </row>
    <row r="44" spans="1:16" x14ac:dyDescent="0.2">
      <c r="A44" s="145"/>
      <c r="B44" s="157" t="s">
        <v>58</v>
      </c>
      <c r="C44" s="149">
        <v>1550</v>
      </c>
      <c r="D44" s="147">
        <v>2279</v>
      </c>
      <c r="E44" s="150">
        <v>132</v>
      </c>
      <c r="F44" s="144">
        <v>1868</v>
      </c>
      <c r="G44" s="152">
        <v>2681</v>
      </c>
      <c r="H44" s="152">
        <v>2280</v>
      </c>
      <c r="I44" s="231">
        <v>1964</v>
      </c>
      <c r="J44" s="232">
        <v>810</v>
      </c>
      <c r="K44" s="232">
        <v>2844</v>
      </c>
      <c r="L44" s="233" t="s">
        <v>143</v>
      </c>
      <c r="M44" s="144">
        <v>3319</v>
      </c>
      <c r="N44" s="144">
        <v>2154</v>
      </c>
      <c r="O44" s="144">
        <v>1500</v>
      </c>
      <c r="P44" s="154">
        <v>547</v>
      </c>
    </row>
    <row r="45" spans="1:16" x14ac:dyDescent="0.2">
      <c r="A45" s="145"/>
      <c r="B45" s="157" t="s">
        <v>59</v>
      </c>
      <c r="C45" s="149">
        <v>1260</v>
      </c>
      <c r="D45" s="147">
        <v>1948</v>
      </c>
      <c r="E45" s="150">
        <v>100</v>
      </c>
      <c r="F45" s="144">
        <v>2091</v>
      </c>
      <c r="G45" s="152">
        <v>1786</v>
      </c>
      <c r="H45" s="152">
        <v>2033</v>
      </c>
      <c r="I45" s="231">
        <v>1785</v>
      </c>
      <c r="J45" s="232">
        <v>1575</v>
      </c>
      <c r="K45" s="232">
        <v>2993</v>
      </c>
      <c r="L45" s="233" t="s">
        <v>143</v>
      </c>
      <c r="M45" s="144">
        <v>2822</v>
      </c>
      <c r="N45" s="144">
        <v>2175</v>
      </c>
      <c r="O45" s="144">
        <v>1345</v>
      </c>
      <c r="P45" s="154">
        <v>580</v>
      </c>
    </row>
    <row r="46" spans="1:16" x14ac:dyDescent="0.2">
      <c r="A46" s="145"/>
      <c r="B46" s="157" t="s">
        <v>60</v>
      </c>
      <c r="C46" s="149">
        <v>1187</v>
      </c>
      <c r="D46" s="147">
        <v>1702</v>
      </c>
      <c r="E46" s="150">
        <v>128</v>
      </c>
      <c r="F46" s="144">
        <v>1477</v>
      </c>
      <c r="G46" s="152">
        <v>1742</v>
      </c>
      <c r="H46" s="152">
        <v>1869</v>
      </c>
      <c r="I46" s="231">
        <v>1563</v>
      </c>
      <c r="J46" s="232">
        <v>1811</v>
      </c>
      <c r="K46" s="232">
        <v>2234</v>
      </c>
      <c r="L46" s="233" t="s">
        <v>143</v>
      </c>
      <c r="M46" s="144">
        <v>2623</v>
      </c>
      <c r="N46" s="144">
        <v>1676</v>
      </c>
      <c r="O46" s="144">
        <v>1452</v>
      </c>
      <c r="P46" s="154">
        <v>696</v>
      </c>
    </row>
    <row r="47" spans="1:16" x14ac:dyDescent="0.2">
      <c r="A47" s="145"/>
      <c r="B47" s="157" t="s">
        <v>61</v>
      </c>
      <c r="C47" s="149">
        <v>1995</v>
      </c>
      <c r="D47" s="147">
        <v>2790</v>
      </c>
      <c r="E47" s="150">
        <v>77</v>
      </c>
      <c r="F47" s="144">
        <v>2940</v>
      </c>
      <c r="G47" s="152">
        <v>2627</v>
      </c>
      <c r="H47" s="152">
        <v>2795</v>
      </c>
      <c r="I47" s="231">
        <v>2230</v>
      </c>
      <c r="J47" s="232">
        <v>2543</v>
      </c>
      <c r="K47" s="232">
        <v>2831</v>
      </c>
      <c r="L47" s="233">
        <v>3441</v>
      </c>
      <c r="M47" s="144">
        <v>3646</v>
      </c>
      <c r="N47" s="144">
        <v>3047</v>
      </c>
      <c r="O47" s="144">
        <v>1790</v>
      </c>
      <c r="P47" s="154">
        <v>813</v>
      </c>
    </row>
    <row r="48" spans="1:16" x14ac:dyDescent="0.2">
      <c r="A48" s="145"/>
      <c r="B48" s="157" t="s">
        <v>62</v>
      </c>
      <c r="C48" s="149">
        <v>1602</v>
      </c>
      <c r="D48" s="147">
        <v>2207</v>
      </c>
      <c r="E48" s="150">
        <v>157</v>
      </c>
      <c r="F48" s="144">
        <v>2310</v>
      </c>
      <c r="G48" s="152">
        <v>2279</v>
      </c>
      <c r="H48" s="152">
        <v>1978</v>
      </c>
      <c r="I48" s="231">
        <v>1982</v>
      </c>
      <c r="J48" s="232">
        <v>1920</v>
      </c>
      <c r="K48" s="232">
        <v>2111</v>
      </c>
      <c r="L48" s="233">
        <v>3323</v>
      </c>
      <c r="M48" s="144">
        <v>3176</v>
      </c>
      <c r="N48" s="144">
        <v>2438</v>
      </c>
      <c r="O48" s="144">
        <v>1385</v>
      </c>
      <c r="P48" s="154">
        <v>725</v>
      </c>
    </row>
    <row r="49" spans="1:16" x14ac:dyDescent="0.2">
      <c r="A49" s="145"/>
      <c r="B49" s="157" t="s">
        <v>63</v>
      </c>
      <c r="C49" s="149">
        <v>1695</v>
      </c>
      <c r="D49" s="147">
        <v>2647</v>
      </c>
      <c r="E49" s="150">
        <v>30</v>
      </c>
      <c r="F49" s="144">
        <v>2455</v>
      </c>
      <c r="G49" s="152">
        <v>1982</v>
      </c>
      <c r="H49" s="152">
        <v>3110</v>
      </c>
      <c r="I49" s="231">
        <v>2195</v>
      </c>
      <c r="J49" s="232">
        <v>1662</v>
      </c>
      <c r="K49" s="232" t="s">
        <v>143</v>
      </c>
      <c r="L49" s="233">
        <v>5252</v>
      </c>
      <c r="M49" s="144">
        <v>4344</v>
      </c>
      <c r="N49" s="169" t="s">
        <v>54</v>
      </c>
      <c r="O49" s="144">
        <v>1446</v>
      </c>
      <c r="P49" s="154">
        <v>671</v>
      </c>
    </row>
    <row r="50" spans="1:16" ht="15" thickBot="1" x14ac:dyDescent="0.25">
      <c r="A50" s="159" t="s">
        <v>153</v>
      </c>
      <c r="B50" s="160"/>
      <c r="C50" s="161">
        <v>1449</v>
      </c>
      <c r="D50" s="162">
        <v>2069</v>
      </c>
      <c r="E50" s="163">
        <v>773</v>
      </c>
      <c r="F50" s="164">
        <v>2032</v>
      </c>
      <c r="G50" s="164">
        <v>2065</v>
      </c>
      <c r="H50" s="164">
        <v>2121</v>
      </c>
      <c r="I50" s="234">
        <v>1799</v>
      </c>
      <c r="J50" s="235">
        <v>1692</v>
      </c>
      <c r="K50" s="235">
        <v>2491</v>
      </c>
      <c r="L50" s="236">
        <v>3444</v>
      </c>
      <c r="M50" s="164">
        <v>3097</v>
      </c>
      <c r="N50" s="164">
        <v>2341</v>
      </c>
      <c r="O50" s="164">
        <v>1421</v>
      </c>
      <c r="P50" s="165">
        <v>633</v>
      </c>
    </row>
    <row r="51" spans="1:16" x14ac:dyDescent="0.2">
      <c r="A51" s="146" t="s">
        <v>64</v>
      </c>
      <c r="B51" s="157" t="s">
        <v>65</v>
      </c>
      <c r="C51" s="149">
        <v>1596</v>
      </c>
      <c r="D51" s="147">
        <v>2098</v>
      </c>
      <c r="E51" s="150">
        <v>124</v>
      </c>
      <c r="F51" s="144">
        <v>2294</v>
      </c>
      <c r="G51" s="144">
        <v>1917</v>
      </c>
      <c r="H51" s="144">
        <v>2004</v>
      </c>
      <c r="I51" s="231">
        <v>2110</v>
      </c>
      <c r="J51" s="232">
        <v>1837</v>
      </c>
      <c r="K51" s="232">
        <v>2591</v>
      </c>
      <c r="L51" s="233" t="s">
        <v>143</v>
      </c>
      <c r="M51" s="144">
        <v>3211</v>
      </c>
      <c r="N51" s="144">
        <v>2318</v>
      </c>
      <c r="O51" s="144">
        <v>1570</v>
      </c>
      <c r="P51" s="154">
        <v>668</v>
      </c>
    </row>
    <row r="52" spans="1:16" x14ac:dyDescent="0.2">
      <c r="A52" s="145"/>
      <c r="B52" s="157" t="s">
        <v>66</v>
      </c>
      <c r="C52" s="149">
        <v>1584</v>
      </c>
      <c r="D52" s="147">
        <v>2238</v>
      </c>
      <c r="E52" s="150">
        <v>104</v>
      </c>
      <c r="F52" s="144">
        <v>2101</v>
      </c>
      <c r="G52" s="152">
        <v>2438</v>
      </c>
      <c r="H52" s="152">
        <v>2264</v>
      </c>
      <c r="I52" s="231">
        <v>2292</v>
      </c>
      <c r="J52" s="232">
        <v>2080</v>
      </c>
      <c r="K52" s="232">
        <v>2311</v>
      </c>
      <c r="L52" s="233" t="s">
        <v>143</v>
      </c>
      <c r="M52" s="144">
        <v>3333</v>
      </c>
      <c r="N52" s="144">
        <v>2127</v>
      </c>
      <c r="O52" s="144">
        <v>1844</v>
      </c>
      <c r="P52" s="154">
        <v>616</v>
      </c>
    </row>
    <row r="53" spans="1:16" x14ac:dyDescent="0.2">
      <c r="A53" s="145"/>
      <c r="B53" s="157" t="s">
        <v>67</v>
      </c>
      <c r="C53" s="149">
        <v>1989</v>
      </c>
      <c r="D53" s="147">
        <v>2848</v>
      </c>
      <c r="E53" s="150">
        <v>96</v>
      </c>
      <c r="F53" s="144">
        <v>2633</v>
      </c>
      <c r="G53" s="152">
        <v>3154</v>
      </c>
      <c r="H53" s="152">
        <v>2786</v>
      </c>
      <c r="I53" s="231">
        <v>2496</v>
      </c>
      <c r="J53" s="232">
        <v>1985</v>
      </c>
      <c r="K53" s="232" t="s">
        <v>143</v>
      </c>
      <c r="L53" s="233">
        <v>4590</v>
      </c>
      <c r="M53" s="144">
        <v>4184</v>
      </c>
      <c r="N53" s="144">
        <v>2534</v>
      </c>
      <c r="O53" s="144">
        <v>1659</v>
      </c>
      <c r="P53" s="154">
        <v>615</v>
      </c>
    </row>
    <row r="54" spans="1:16" x14ac:dyDescent="0.2">
      <c r="A54" s="145"/>
      <c r="B54" s="157" t="s">
        <v>68</v>
      </c>
      <c r="C54" s="149">
        <v>1501</v>
      </c>
      <c r="D54" s="147">
        <v>2089</v>
      </c>
      <c r="E54" s="150">
        <v>172</v>
      </c>
      <c r="F54" s="144">
        <v>1841</v>
      </c>
      <c r="G54" s="152">
        <v>2186</v>
      </c>
      <c r="H54" s="152">
        <v>2424</v>
      </c>
      <c r="I54" s="231">
        <v>2046</v>
      </c>
      <c r="J54" s="232">
        <v>2387</v>
      </c>
      <c r="K54" s="232">
        <v>1758</v>
      </c>
      <c r="L54" s="233" t="s">
        <v>143</v>
      </c>
      <c r="M54" s="144">
        <v>3165</v>
      </c>
      <c r="N54" s="144">
        <v>2393</v>
      </c>
      <c r="O54" s="144">
        <v>1639</v>
      </c>
      <c r="P54" s="154">
        <v>877</v>
      </c>
    </row>
    <row r="55" spans="1:16" ht="15" thickBot="1" x14ac:dyDescent="0.25">
      <c r="A55" s="159" t="s">
        <v>154</v>
      </c>
      <c r="B55" s="160"/>
      <c r="C55" s="161">
        <v>1637</v>
      </c>
      <c r="D55" s="162">
        <v>2269</v>
      </c>
      <c r="E55" s="163">
        <v>496</v>
      </c>
      <c r="F55" s="164">
        <v>2146</v>
      </c>
      <c r="G55" s="164">
        <v>2369</v>
      </c>
      <c r="H55" s="164">
        <v>2365</v>
      </c>
      <c r="I55" s="234">
        <v>2183</v>
      </c>
      <c r="J55" s="235">
        <v>2062</v>
      </c>
      <c r="K55" s="235">
        <v>2293</v>
      </c>
      <c r="L55" s="236">
        <v>4590</v>
      </c>
      <c r="M55" s="164">
        <v>3468</v>
      </c>
      <c r="N55" s="164">
        <v>2366</v>
      </c>
      <c r="O55" s="164">
        <v>1672</v>
      </c>
      <c r="P55" s="165">
        <v>731</v>
      </c>
    </row>
    <row r="56" spans="1:16" x14ac:dyDescent="0.2">
      <c r="A56" s="146" t="s">
        <v>69</v>
      </c>
      <c r="B56" s="157" t="s">
        <v>70</v>
      </c>
      <c r="C56" s="149">
        <v>2372</v>
      </c>
      <c r="D56" s="147">
        <v>3271</v>
      </c>
      <c r="E56" s="150">
        <v>79</v>
      </c>
      <c r="F56" s="144">
        <v>3075</v>
      </c>
      <c r="G56" s="144">
        <v>3193</v>
      </c>
      <c r="H56" s="144">
        <v>3645</v>
      </c>
      <c r="I56" s="231">
        <v>2474</v>
      </c>
      <c r="J56" s="232">
        <v>3053</v>
      </c>
      <c r="K56" s="232" t="s">
        <v>143</v>
      </c>
      <c r="L56" s="233">
        <v>4386</v>
      </c>
      <c r="M56" s="144">
        <v>4188</v>
      </c>
      <c r="N56" s="144">
        <v>2778</v>
      </c>
      <c r="O56" s="144">
        <v>2219</v>
      </c>
      <c r="P56" s="170" t="s">
        <v>20</v>
      </c>
    </row>
    <row r="57" spans="1:16" x14ac:dyDescent="0.2">
      <c r="A57" s="145"/>
      <c r="B57" s="157" t="s">
        <v>71</v>
      </c>
      <c r="C57" s="149">
        <v>1473</v>
      </c>
      <c r="D57" s="147">
        <v>2099</v>
      </c>
      <c r="E57" s="150">
        <v>114</v>
      </c>
      <c r="F57" s="144">
        <v>2085</v>
      </c>
      <c r="G57" s="152">
        <v>2137</v>
      </c>
      <c r="H57" s="152">
        <v>2078</v>
      </c>
      <c r="I57" s="231">
        <v>1898</v>
      </c>
      <c r="J57" s="232">
        <v>2347</v>
      </c>
      <c r="K57" s="232">
        <v>3627</v>
      </c>
      <c r="L57" s="233" t="s">
        <v>143</v>
      </c>
      <c r="M57" s="144">
        <v>2907</v>
      </c>
      <c r="N57" s="144">
        <v>1866</v>
      </c>
      <c r="O57" s="144">
        <v>1655</v>
      </c>
      <c r="P57" s="154">
        <v>681</v>
      </c>
    </row>
    <row r="58" spans="1:16" x14ac:dyDescent="0.2">
      <c r="A58" s="145"/>
      <c r="B58" s="157" t="s">
        <v>72</v>
      </c>
      <c r="C58" s="149">
        <v>1284</v>
      </c>
      <c r="D58" s="147">
        <v>1750</v>
      </c>
      <c r="E58" s="150">
        <v>84</v>
      </c>
      <c r="F58" s="144">
        <v>1892</v>
      </c>
      <c r="G58" s="152">
        <v>1651</v>
      </c>
      <c r="H58" s="152">
        <v>1780</v>
      </c>
      <c r="I58" s="231">
        <v>1319</v>
      </c>
      <c r="J58" s="232">
        <v>1910</v>
      </c>
      <c r="K58" s="232">
        <v>2510</v>
      </c>
      <c r="L58" s="233" t="s">
        <v>143</v>
      </c>
      <c r="M58" s="144">
        <v>2833</v>
      </c>
      <c r="N58" s="144">
        <v>1987</v>
      </c>
      <c r="O58" s="144">
        <v>1538</v>
      </c>
      <c r="P58" s="154">
        <v>738</v>
      </c>
    </row>
    <row r="59" spans="1:16" x14ac:dyDescent="0.2">
      <c r="A59" s="145"/>
      <c r="B59" s="157" t="s">
        <v>73</v>
      </c>
      <c r="C59" s="149">
        <v>1390</v>
      </c>
      <c r="D59" s="147">
        <v>2098</v>
      </c>
      <c r="E59" s="150">
        <v>120</v>
      </c>
      <c r="F59" s="144">
        <v>1761</v>
      </c>
      <c r="G59" s="152">
        <v>2200</v>
      </c>
      <c r="H59" s="152">
        <v>2679</v>
      </c>
      <c r="I59" s="231">
        <v>1906</v>
      </c>
      <c r="J59" s="232">
        <v>2199</v>
      </c>
      <c r="K59" s="232">
        <v>2572</v>
      </c>
      <c r="L59" s="233" t="s">
        <v>143</v>
      </c>
      <c r="M59" s="144">
        <v>3163</v>
      </c>
      <c r="N59" s="144">
        <v>2002</v>
      </c>
      <c r="O59" s="144">
        <v>1645</v>
      </c>
      <c r="P59" s="154">
        <v>768</v>
      </c>
    </row>
    <row r="60" spans="1:16" x14ac:dyDescent="0.2">
      <c r="A60" s="145"/>
      <c r="B60" s="157" t="s">
        <v>74</v>
      </c>
      <c r="C60" s="149">
        <v>1565</v>
      </c>
      <c r="D60" s="147">
        <v>2487</v>
      </c>
      <c r="E60" s="150">
        <v>97</v>
      </c>
      <c r="F60" s="144">
        <v>2481</v>
      </c>
      <c r="G60" s="152">
        <v>2629</v>
      </c>
      <c r="H60" s="152">
        <v>2364</v>
      </c>
      <c r="I60" s="231">
        <v>2190</v>
      </c>
      <c r="J60" s="232">
        <v>2722</v>
      </c>
      <c r="K60" s="232">
        <v>3104</v>
      </c>
      <c r="L60" s="233" t="s">
        <v>143</v>
      </c>
      <c r="M60" s="144">
        <v>3687</v>
      </c>
      <c r="N60" s="144">
        <v>2795</v>
      </c>
      <c r="O60" s="144">
        <v>1577</v>
      </c>
      <c r="P60" s="154">
        <v>645</v>
      </c>
    </row>
    <row r="61" spans="1:16" ht="15" thickBot="1" x14ac:dyDescent="0.25">
      <c r="A61" s="159" t="s">
        <v>155</v>
      </c>
      <c r="B61" s="160"/>
      <c r="C61" s="161">
        <v>1583</v>
      </c>
      <c r="D61" s="162">
        <v>2303</v>
      </c>
      <c r="E61" s="163">
        <v>494</v>
      </c>
      <c r="F61" s="164">
        <v>2198</v>
      </c>
      <c r="G61" s="164">
        <v>2353</v>
      </c>
      <c r="H61" s="164">
        <v>2356</v>
      </c>
      <c r="I61" s="234">
        <v>1960</v>
      </c>
      <c r="J61" s="235">
        <v>2306</v>
      </c>
      <c r="K61" s="235">
        <v>2891</v>
      </c>
      <c r="L61" s="236">
        <v>4386</v>
      </c>
      <c r="M61" s="164">
        <v>3372</v>
      </c>
      <c r="N61" s="164">
        <v>2265</v>
      </c>
      <c r="O61" s="164">
        <v>1672</v>
      </c>
      <c r="P61" s="165">
        <v>710</v>
      </c>
    </row>
    <row r="62" spans="1:16" x14ac:dyDescent="0.2">
      <c r="A62" s="146" t="s">
        <v>75</v>
      </c>
      <c r="B62" s="157" t="s">
        <v>76</v>
      </c>
      <c r="C62" s="149">
        <v>1326</v>
      </c>
      <c r="D62" s="147">
        <v>1893</v>
      </c>
      <c r="E62" s="150">
        <v>276</v>
      </c>
      <c r="F62" s="144">
        <v>1911</v>
      </c>
      <c r="G62" s="144">
        <v>1902</v>
      </c>
      <c r="H62" s="144">
        <v>1844</v>
      </c>
      <c r="I62" s="231">
        <v>1763</v>
      </c>
      <c r="J62" s="232">
        <v>1825</v>
      </c>
      <c r="K62" s="232">
        <v>3095</v>
      </c>
      <c r="L62" s="233" t="s">
        <v>143</v>
      </c>
      <c r="M62" s="144">
        <v>2745</v>
      </c>
      <c r="N62" s="144">
        <v>1825</v>
      </c>
      <c r="O62" s="144">
        <v>1380</v>
      </c>
      <c r="P62" s="154">
        <v>709</v>
      </c>
    </row>
    <row r="63" spans="1:16" x14ac:dyDescent="0.2">
      <c r="A63" s="145"/>
      <c r="B63" s="157" t="s">
        <v>77</v>
      </c>
      <c r="C63" s="149">
        <v>1973</v>
      </c>
      <c r="D63" s="147">
        <v>2959</v>
      </c>
      <c r="E63" s="150">
        <v>186</v>
      </c>
      <c r="F63" s="144">
        <v>3094</v>
      </c>
      <c r="G63" s="152">
        <v>2585</v>
      </c>
      <c r="H63" s="152">
        <v>3121</v>
      </c>
      <c r="I63" s="231">
        <v>2682</v>
      </c>
      <c r="J63" s="232">
        <v>2691</v>
      </c>
      <c r="K63" s="232" t="s">
        <v>143</v>
      </c>
      <c r="L63" s="233">
        <v>3851</v>
      </c>
      <c r="M63" s="144">
        <v>3866</v>
      </c>
      <c r="N63" s="144">
        <v>2126</v>
      </c>
      <c r="O63" s="144">
        <v>1886</v>
      </c>
      <c r="P63" s="154">
        <v>541</v>
      </c>
    </row>
    <row r="64" spans="1:16" x14ac:dyDescent="0.2">
      <c r="A64" s="145"/>
      <c r="B64" s="157" t="s">
        <v>78</v>
      </c>
      <c r="C64" s="149">
        <v>1156</v>
      </c>
      <c r="D64" s="147">
        <v>1619</v>
      </c>
      <c r="E64" s="150">
        <v>321</v>
      </c>
      <c r="F64" s="144">
        <v>1496</v>
      </c>
      <c r="G64" s="152">
        <v>1682</v>
      </c>
      <c r="H64" s="152">
        <v>1692</v>
      </c>
      <c r="I64" s="231">
        <v>1402</v>
      </c>
      <c r="J64" s="232">
        <v>2001</v>
      </c>
      <c r="K64" s="232">
        <v>2212</v>
      </c>
      <c r="L64" s="233" t="s">
        <v>143</v>
      </c>
      <c r="M64" s="144">
        <v>2976</v>
      </c>
      <c r="N64" s="144">
        <v>1760</v>
      </c>
      <c r="O64" s="144">
        <v>1318</v>
      </c>
      <c r="P64" s="154">
        <v>712</v>
      </c>
    </row>
    <row r="65" spans="1:16" x14ac:dyDescent="0.2">
      <c r="A65" s="145"/>
      <c r="B65" s="157" t="s">
        <v>79</v>
      </c>
      <c r="C65" s="149">
        <v>1240</v>
      </c>
      <c r="D65" s="147">
        <v>1759</v>
      </c>
      <c r="E65" s="150">
        <v>230</v>
      </c>
      <c r="F65" s="144">
        <v>1703</v>
      </c>
      <c r="G65" s="152">
        <v>1682</v>
      </c>
      <c r="H65" s="152">
        <v>1934</v>
      </c>
      <c r="I65" s="231">
        <v>1587</v>
      </c>
      <c r="J65" s="232">
        <v>1813</v>
      </c>
      <c r="K65" s="232">
        <v>2109</v>
      </c>
      <c r="L65" s="233" t="s">
        <v>143</v>
      </c>
      <c r="M65" s="144">
        <v>2782</v>
      </c>
      <c r="N65" s="144">
        <v>1801</v>
      </c>
      <c r="O65" s="144">
        <v>1488</v>
      </c>
      <c r="P65" s="154">
        <v>667</v>
      </c>
    </row>
    <row r="66" spans="1:16" ht="15" thickBot="1" x14ac:dyDescent="0.25">
      <c r="A66" s="176" t="s">
        <v>156</v>
      </c>
      <c r="B66" s="177"/>
      <c r="C66" s="178">
        <v>1371</v>
      </c>
      <c r="D66" s="179">
        <v>1971</v>
      </c>
      <c r="E66" s="180">
        <v>1013</v>
      </c>
      <c r="F66" s="178">
        <v>2041</v>
      </c>
      <c r="G66" s="179">
        <v>1886</v>
      </c>
      <c r="H66" s="179">
        <v>1971</v>
      </c>
      <c r="I66" s="234">
        <v>1767</v>
      </c>
      <c r="J66" s="235">
        <v>1969</v>
      </c>
      <c r="K66" s="235">
        <v>2323</v>
      </c>
      <c r="L66" s="236">
        <v>3851</v>
      </c>
      <c r="M66" s="181">
        <v>3140</v>
      </c>
      <c r="N66" s="181">
        <v>1866</v>
      </c>
      <c r="O66" s="181">
        <v>1431</v>
      </c>
      <c r="P66" s="182">
        <v>693</v>
      </c>
    </row>
    <row r="67" spans="1:16" x14ac:dyDescent="0.2">
      <c r="A67" s="416" t="s">
        <v>144</v>
      </c>
      <c r="B67" s="419" t="s">
        <v>163</v>
      </c>
      <c r="C67" s="422" t="s">
        <v>164</v>
      </c>
      <c r="D67" s="423"/>
      <c r="E67" s="424"/>
      <c r="F67" s="425" t="s">
        <v>165</v>
      </c>
      <c r="G67" s="426"/>
      <c r="H67" s="427"/>
      <c r="I67" s="428" t="s">
        <v>164</v>
      </c>
      <c r="J67" s="429"/>
      <c r="K67" s="429"/>
      <c r="L67" s="430"/>
      <c r="M67" s="422" t="s">
        <v>164</v>
      </c>
      <c r="N67" s="423"/>
      <c r="O67" s="423"/>
      <c r="P67" s="424"/>
    </row>
    <row r="68" spans="1:16" x14ac:dyDescent="0.2">
      <c r="A68" s="417"/>
      <c r="B68" s="420"/>
      <c r="C68" s="431" t="s">
        <v>147</v>
      </c>
      <c r="D68" s="433" t="s">
        <v>146</v>
      </c>
      <c r="E68" s="435" t="s">
        <v>145</v>
      </c>
      <c r="F68" s="431" t="s">
        <v>166</v>
      </c>
      <c r="G68" s="433" t="s">
        <v>172</v>
      </c>
      <c r="H68" s="435" t="s">
        <v>173</v>
      </c>
      <c r="I68" s="437" t="s">
        <v>167</v>
      </c>
      <c r="J68" s="438"/>
      <c r="K68" s="438"/>
      <c r="L68" s="439"/>
      <c r="M68" s="404" t="s">
        <v>168</v>
      </c>
      <c r="N68" s="405"/>
      <c r="O68" s="405"/>
      <c r="P68" s="406"/>
    </row>
    <row r="69" spans="1:16" ht="22.5" x14ac:dyDescent="0.2">
      <c r="A69" s="417"/>
      <c r="B69" s="420"/>
      <c r="C69" s="432"/>
      <c r="D69" s="434"/>
      <c r="E69" s="436"/>
      <c r="F69" s="432"/>
      <c r="G69" s="434"/>
      <c r="H69" s="436"/>
      <c r="I69" s="225" t="s">
        <v>135</v>
      </c>
      <c r="J69" s="226" t="s">
        <v>136</v>
      </c>
      <c r="K69" s="226" t="s">
        <v>137</v>
      </c>
      <c r="L69" s="227" t="s">
        <v>138</v>
      </c>
      <c r="M69" s="216" t="s">
        <v>174</v>
      </c>
      <c r="N69" s="217" t="s">
        <v>175</v>
      </c>
      <c r="O69" s="217" t="s">
        <v>176</v>
      </c>
      <c r="P69" s="218" t="s">
        <v>177</v>
      </c>
    </row>
    <row r="70" spans="1:16" ht="15" thickBot="1" x14ac:dyDescent="0.25">
      <c r="A70" s="418"/>
      <c r="B70" s="421"/>
      <c r="C70" s="407"/>
      <c r="D70" s="408"/>
      <c r="E70" s="409"/>
      <c r="F70" s="410" t="s">
        <v>146</v>
      </c>
      <c r="G70" s="411"/>
      <c r="H70" s="412"/>
      <c r="I70" s="413" t="s">
        <v>146</v>
      </c>
      <c r="J70" s="414"/>
      <c r="K70" s="414"/>
      <c r="L70" s="415"/>
      <c r="M70" s="410" t="s">
        <v>146</v>
      </c>
      <c r="N70" s="411"/>
      <c r="O70" s="411"/>
      <c r="P70" s="412"/>
    </row>
    <row r="71" spans="1:16" x14ac:dyDescent="0.2">
      <c r="A71" s="190" t="s">
        <v>169</v>
      </c>
      <c r="B71" s="192" t="s">
        <v>81</v>
      </c>
      <c r="C71" s="220">
        <v>1248</v>
      </c>
      <c r="D71" s="187">
        <v>1861</v>
      </c>
      <c r="E71" s="221">
        <v>179</v>
      </c>
      <c r="F71" s="220">
        <v>1752</v>
      </c>
      <c r="G71" s="187">
        <v>1885</v>
      </c>
      <c r="H71" s="187">
        <v>1951</v>
      </c>
      <c r="I71" s="237">
        <v>1691</v>
      </c>
      <c r="J71" s="238">
        <v>1653</v>
      </c>
      <c r="K71" s="238">
        <v>2834</v>
      </c>
      <c r="L71" s="239" t="s">
        <v>143</v>
      </c>
      <c r="M71" s="194">
        <v>2668</v>
      </c>
      <c r="N71" s="194">
        <v>1670</v>
      </c>
      <c r="O71" s="194">
        <v>1314</v>
      </c>
      <c r="P71" s="222">
        <v>685</v>
      </c>
    </row>
    <row r="72" spans="1:16" x14ac:dyDescent="0.2">
      <c r="A72" s="184"/>
      <c r="B72" s="193" t="s">
        <v>82</v>
      </c>
      <c r="C72" s="188">
        <v>1482</v>
      </c>
      <c r="D72" s="186">
        <v>2191</v>
      </c>
      <c r="E72" s="189">
        <v>140</v>
      </c>
      <c r="F72" s="188">
        <v>2044</v>
      </c>
      <c r="G72" s="186">
        <v>2151</v>
      </c>
      <c r="H72" s="186">
        <v>2454</v>
      </c>
      <c r="I72" s="231">
        <v>1853</v>
      </c>
      <c r="J72" s="232">
        <v>1880</v>
      </c>
      <c r="K72" s="232" t="s">
        <v>143</v>
      </c>
      <c r="L72" s="233">
        <v>3399</v>
      </c>
      <c r="M72" s="183">
        <v>3102</v>
      </c>
      <c r="N72" s="183">
        <v>1899</v>
      </c>
      <c r="O72" s="183">
        <v>1408</v>
      </c>
      <c r="P72" s="223">
        <v>664</v>
      </c>
    </row>
    <row r="73" spans="1:16" x14ac:dyDescent="0.2">
      <c r="A73" s="184"/>
      <c r="B73" s="193" t="s">
        <v>83</v>
      </c>
      <c r="C73" s="188">
        <v>1083</v>
      </c>
      <c r="D73" s="186">
        <v>1733</v>
      </c>
      <c r="E73" s="189">
        <v>108</v>
      </c>
      <c r="F73" s="188">
        <v>1748</v>
      </c>
      <c r="G73" s="186">
        <v>1586</v>
      </c>
      <c r="H73" s="186">
        <v>1906</v>
      </c>
      <c r="I73" s="231">
        <v>1428</v>
      </c>
      <c r="J73" s="232">
        <v>1226</v>
      </c>
      <c r="K73" s="232">
        <v>3018</v>
      </c>
      <c r="L73" s="233" t="s">
        <v>143</v>
      </c>
      <c r="M73" s="183">
        <v>2851</v>
      </c>
      <c r="N73" s="183">
        <v>2194</v>
      </c>
      <c r="O73" s="183">
        <v>1332</v>
      </c>
      <c r="P73" s="223">
        <v>560</v>
      </c>
    </row>
    <row r="74" spans="1:16" x14ac:dyDescent="0.2">
      <c r="A74" s="184"/>
      <c r="B74" s="193" t="s">
        <v>84</v>
      </c>
      <c r="C74" s="188">
        <v>1413</v>
      </c>
      <c r="D74" s="186">
        <v>1863</v>
      </c>
      <c r="E74" s="189">
        <v>61</v>
      </c>
      <c r="F74" s="188">
        <v>1740</v>
      </c>
      <c r="G74" s="186">
        <v>1933</v>
      </c>
      <c r="H74" s="186">
        <v>1940</v>
      </c>
      <c r="I74" s="231">
        <v>1532</v>
      </c>
      <c r="J74" s="232">
        <v>2221</v>
      </c>
      <c r="K74" s="232">
        <v>2553</v>
      </c>
      <c r="L74" s="233" t="s">
        <v>143</v>
      </c>
      <c r="M74" s="183">
        <v>2753</v>
      </c>
      <c r="N74" s="183">
        <v>1812</v>
      </c>
      <c r="O74" s="183">
        <v>1207</v>
      </c>
      <c r="P74" s="223">
        <v>605</v>
      </c>
    </row>
    <row r="75" spans="1:16" x14ac:dyDescent="0.2">
      <c r="A75" s="184"/>
      <c r="B75" s="193" t="s">
        <v>85</v>
      </c>
      <c r="C75" s="188">
        <v>1145</v>
      </c>
      <c r="D75" s="186">
        <v>1708</v>
      </c>
      <c r="E75" s="189">
        <v>192</v>
      </c>
      <c r="F75" s="188">
        <v>1535</v>
      </c>
      <c r="G75" s="186">
        <v>1846</v>
      </c>
      <c r="H75" s="186">
        <v>1774</v>
      </c>
      <c r="I75" s="231">
        <v>1587</v>
      </c>
      <c r="J75" s="232">
        <v>2462</v>
      </c>
      <c r="K75" s="232">
        <v>2016</v>
      </c>
      <c r="L75" s="233" t="s">
        <v>143</v>
      </c>
      <c r="M75" s="183">
        <v>3007</v>
      </c>
      <c r="N75" s="183">
        <v>1823</v>
      </c>
      <c r="O75" s="183">
        <v>1181</v>
      </c>
      <c r="P75" s="223">
        <v>534</v>
      </c>
    </row>
    <row r="76" spans="1:16" ht="15" thickBot="1" x14ac:dyDescent="0.25">
      <c r="A76" s="195" t="s">
        <v>170</v>
      </c>
      <c r="B76" s="196"/>
      <c r="C76" s="197">
        <v>1256</v>
      </c>
      <c r="D76" s="198">
        <v>1865</v>
      </c>
      <c r="E76" s="199">
        <v>680</v>
      </c>
      <c r="F76" s="197">
        <v>1742</v>
      </c>
      <c r="G76" s="198">
        <v>1885</v>
      </c>
      <c r="H76" s="198">
        <v>1976</v>
      </c>
      <c r="I76" s="234">
        <v>1634</v>
      </c>
      <c r="J76" s="235">
        <v>1730</v>
      </c>
      <c r="K76" s="235">
        <v>2529</v>
      </c>
      <c r="L76" s="236">
        <v>3399</v>
      </c>
      <c r="M76" s="200">
        <v>2895</v>
      </c>
      <c r="N76" s="200">
        <v>1837</v>
      </c>
      <c r="O76" s="200">
        <v>1284</v>
      </c>
      <c r="P76" s="224">
        <v>582</v>
      </c>
    </row>
    <row r="77" spans="1:16" x14ac:dyDescent="0.2">
      <c r="A77" s="185" t="s">
        <v>86</v>
      </c>
      <c r="B77" s="193" t="s">
        <v>87</v>
      </c>
      <c r="C77" s="188">
        <v>1874</v>
      </c>
      <c r="D77" s="186">
        <v>2591</v>
      </c>
      <c r="E77" s="189">
        <v>142</v>
      </c>
      <c r="F77" s="188">
        <v>2199</v>
      </c>
      <c r="G77" s="186">
        <v>2667</v>
      </c>
      <c r="H77" s="186">
        <v>2596</v>
      </c>
      <c r="I77" s="231">
        <v>2238</v>
      </c>
      <c r="J77" s="232">
        <v>3117</v>
      </c>
      <c r="K77" s="232">
        <v>3403</v>
      </c>
      <c r="L77" s="233" t="s">
        <v>143</v>
      </c>
      <c r="M77" s="183">
        <v>4005</v>
      </c>
      <c r="N77" s="183">
        <v>2239</v>
      </c>
      <c r="O77" s="183">
        <v>1878</v>
      </c>
      <c r="P77" s="191">
        <v>843</v>
      </c>
    </row>
    <row r="78" spans="1:16" x14ac:dyDescent="0.2">
      <c r="A78" s="184"/>
      <c r="B78" s="193" t="s">
        <v>88</v>
      </c>
      <c r="C78" s="188">
        <v>4182</v>
      </c>
      <c r="D78" s="186">
        <v>5862</v>
      </c>
      <c r="E78" s="189">
        <v>116</v>
      </c>
      <c r="F78" s="188">
        <v>5778</v>
      </c>
      <c r="G78" s="186">
        <v>5691</v>
      </c>
      <c r="H78" s="186">
        <v>6110</v>
      </c>
      <c r="I78" s="231" t="s">
        <v>143</v>
      </c>
      <c r="J78" s="232" t="s">
        <v>143</v>
      </c>
      <c r="K78" s="232" t="s">
        <v>143</v>
      </c>
      <c r="L78" s="233">
        <v>5862</v>
      </c>
      <c r="M78" s="183">
        <v>6899</v>
      </c>
      <c r="N78" s="183">
        <v>5435</v>
      </c>
      <c r="O78" s="183">
        <v>4058</v>
      </c>
      <c r="P78" s="219" t="s">
        <v>54</v>
      </c>
    </row>
    <row r="79" spans="1:16" x14ac:dyDescent="0.2">
      <c r="A79" s="184"/>
      <c r="B79" s="193" t="s">
        <v>89</v>
      </c>
      <c r="C79" s="188">
        <v>2130</v>
      </c>
      <c r="D79" s="186">
        <v>3724</v>
      </c>
      <c r="E79" s="189">
        <v>345</v>
      </c>
      <c r="F79" s="188">
        <v>3676</v>
      </c>
      <c r="G79" s="186">
        <v>3569</v>
      </c>
      <c r="H79" s="186">
        <v>4000</v>
      </c>
      <c r="I79" s="231">
        <v>3602</v>
      </c>
      <c r="J79" s="232">
        <v>3800</v>
      </c>
      <c r="K79" s="232">
        <v>5332</v>
      </c>
      <c r="L79" s="233" t="s">
        <v>143</v>
      </c>
      <c r="M79" s="183">
        <v>5032</v>
      </c>
      <c r="N79" s="183">
        <v>3027</v>
      </c>
      <c r="O79" s="183">
        <v>2095</v>
      </c>
      <c r="P79" s="191">
        <v>1091</v>
      </c>
    </row>
    <row r="80" spans="1:16" x14ac:dyDescent="0.2">
      <c r="A80" s="184"/>
      <c r="B80" s="193" t="s">
        <v>90</v>
      </c>
      <c r="C80" s="188">
        <v>1808</v>
      </c>
      <c r="D80" s="186">
        <v>2535</v>
      </c>
      <c r="E80" s="189">
        <v>159</v>
      </c>
      <c r="F80" s="188">
        <v>2489</v>
      </c>
      <c r="G80" s="186">
        <v>2276</v>
      </c>
      <c r="H80" s="186">
        <v>2813</v>
      </c>
      <c r="I80" s="231">
        <v>2478</v>
      </c>
      <c r="J80" s="232">
        <v>2475</v>
      </c>
      <c r="K80" s="232">
        <v>2966</v>
      </c>
      <c r="L80" s="233" t="s">
        <v>143</v>
      </c>
      <c r="M80" s="183">
        <v>3583</v>
      </c>
      <c r="N80" s="183">
        <v>2505</v>
      </c>
      <c r="O80" s="183">
        <v>1739</v>
      </c>
      <c r="P80" s="191">
        <v>1092</v>
      </c>
    </row>
    <row r="81" spans="1:16" x14ac:dyDescent="0.2">
      <c r="A81" s="184"/>
      <c r="B81" s="193" t="s">
        <v>91</v>
      </c>
      <c r="C81" s="188">
        <v>1631</v>
      </c>
      <c r="D81" s="186">
        <v>1873</v>
      </c>
      <c r="E81" s="189">
        <v>345</v>
      </c>
      <c r="F81" s="188">
        <v>1767</v>
      </c>
      <c r="G81" s="186">
        <v>1875</v>
      </c>
      <c r="H81" s="186">
        <v>1940</v>
      </c>
      <c r="I81" s="231">
        <v>1345</v>
      </c>
      <c r="J81" s="232">
        <v>1851</v>
      </c>
      <c r="K81" s="232">
        <v>2810</v>
      </c>
      <c r="L81" s="233" t="s">
        <v>143</v>
      </c>
      <c r="M81" s="183">
        <v>3048</v>
      </c>
      <c r="N81" s="183">
        <v>1864</v>
      </c>
      <c r="O81" s="183">
        <v>1362</v>
      </c>
      <c r="P81" s="191">
        <v>873</v>
      </c>
    </row>
    <row r="82" spans="1:16" x14ac:dyDescent="0.2">
      <c r="A82" s="184"/>
      <c r="B82" s="193" t="s">
        <v>92</v>
      </c>
      <c r="C82" s="188">
        <v>1629</v>
      </c>
      <c r="D82" s="186">
        <v>2327</v>
      </c>
      <c r="E82" s="189">
        <v>245</v>
      </c>
      <c r="F82" s="188">
        <v>2457</v>
      </c>
      <c r="G82" s="186">
        <v>2061</v>
      </c>
      <c r="H82" s="186">
        <v>2687</v>
      </c>
      <c r="I82" s="231">
        <v>2272</v>
      </c>
      <c r="J82" s="232">
        <v>2464</v>
      </c>
      <c r="K82" s="232">
        <v>2410</v>
      </c>
      <c r="L82" s="233" t="s">
        <v>143</v>
      </c>
      <c r="M82" s="183">
        <v>3727</v>
      </c>
      <c r="N82" s="183">
        <v>2385</v>
      </c>
      <c r="O82" s="183">
        <v>1745</v>
      </c>
      <c r="P82" s="191">
        <v>855</v>
      </c>
    </row>
    <row r="83" spans="1:16" x14ac:dyDescent="0.2">
      <c r="A83" s="184"/>
      <c r="B83" s="193" t="s">
        <v>93</v>
      </c>
      <c r="C83" s="188">
        <v>1671</v>
      </c>
      <c r="D83" s="186">
        <v>1999</v>
      </c>
      <c r="E83" s="189">
        <v>208</v>
      </c>
      <c r="F83" s="188">
        <v>1885</v>
      </c>
      <c r="G83" s="186">
        <v>1902</v>
      </c>
      <c r="H83" s="186">
        <v>2199</v>
      </c>
      <c r="I83" s="231">
        <v>1696</v>
      </c>
      <c r="J83" s="232">
        <v>2229</v>
      </c>
      <c r="K83" s="232">
        <v>3014</v>
      </c>
      <c r="L83" s="233" t="s">
        <v>143</v>
      </c>
      <c r="M83" s="183">
        <v>2737</v>
      </c>
      <c r="N83" s="183">
        <v>2128</v>
      </c>
      <c r="O83" s="183">
        <v>1266</v>
      </c>
      <c r="P83" s="191">
        <v>705</v>
      </c>
    </row>
    <row r="84" spans="1:16" ht="15" thickBot="1" x14ac:dyDescent="0.25">
      <c r="A84" s="195" t="s">
        <v>158</v>
      </c>
      <c r="B84" s="204"/>
      <c r="C84" s="205">
        <v>1976</v>
      </c>
      <c r="D84" s="206">
        <v>2800</v>
      </c>
      <c r="E84" s="207">
        <v>1560</v>
      </c>
      <c r="F84" s="205">
        <v>2779</v>
      </c>
      <c r="G84" s="206">
        <v>2688</v>
      </c>
      <c r="H84" s="206">
        <v>2941</v>
      </c>
      <c r="I84" s="246">
        <v>2406</v>
      </c>
      <c r="J84" s="247">
        <v>2628</v>
      </c>
      <c r="K84" s="247">
        <v>3044</v>
      </c>
      <c r="L84" s="248">
        <v>5862</v>
      </c>
      <c r="M84" s="208">
        <v>4219</v>
      </c>
      <c r="N84" s="208">
        <v>2598</v>
      </c>
      <c r="O84" s="208">
        <v>1763</v>
      </c>
      <c r="P84" s="209">
        <v>912</v>
      </c>
    </row>
    <row r="85" spans="1:16" x14ac:dyDescent="0.2">
      <c r="A85" s="190" t="s">
        <v>94</v>
      </c>
      <c r="B85" s="193" t="s">
        <v>95</v>
      </c>
      <c r="C85" s="188">
        <v>1231</v>
      </c>
      <c r="D85" s="186">
        <v>1514</v>
      </c>
      <c r="E85" s="189">
        <v>71</v>
      </c>
      <c r="F85" s="188">
        <v>1415</v>
      </c>
      <c r="G85" s="186">
        <v>1388</v>
      </c>
      <c r="H85" s="186">
        <v>1659</v>
      </c>
      <c r="I85" s="231">
        <v>1359</v>
      </c>
      <c r="J85" s="232">
        <v>1710</v>
      </c>
      <c r="K85" s="232">
        <v>2584</v>
      </c>
      <c r="L85" s="233" t="s">
        <v>143</v>
      </c>
      <c r="M85" s="183">
        <v>2618</v>
      </c>
      <c r="N85" s="183">
        <v>1602</v>
      </c>
      <c r="O85" s="183">
        <v>1422</v>
      </c>
      <c r="P85" s="191">
        <v>573</v>
      </c>
    </row>
    <row r="86" spans="1:16" x14ac:dyDescent="0.2">
      <c r="A86" s="184"/>
      <c r="B86" s="193" t="s">
        <v>96</v>
      </c>
      <c r="C86" s="188">
        <v>2074</v>
      </c>
      <c r="D86" s="186">
        <v>2897</v>
      </c>
      <c r="E86" s="189">
        <v>150</v>
      </c>
      <c r="F86" s="188">
        <v>2642</v>
      </c>
      <c r="G86" s="186">
        <v>2768</v>
      </c>
      <c r="H86" s="186">
        <v>3346</v>
      </c>
      <c r="I86" s="231">
        <v>2414</v>
      </c>
      <c r="J86" s="232">
        <v>2679</v>
      </c>
      <c r="K86" s="232">
        <v>2081</v>
      </c>
      <c r="L86" s="233">
        <v>4114</v>
      </c>
      <c r="M86" s="183">
        <v>3745</v>
      </c>
      <c r="N86" s="183">
        <v>2759</v>
      </c>
      <c r="O86" s="183">
        <v>1729</v>
      </c>
      <c r="P86" s="191">
        <v>1096</v>
      </c>
    </row>
    <row r="87" spans="1:16" x14ac:dyDescent="0.2">
      <c r="A87" s="184"/>
      <c r="B87" s="193" t="s">
        <v>97</v>
      </c>
      <c r="C87" s="188">
        <v>1556</v>
      </c>
      <c r="D87" s="186">
        <v>1930</v>
      </c>
      <c r="E87" s="189">
        <v>220</v>
      </c>
      <c r="F87" s="188">
        <v>1740</v>
      </c>
      <c r="G87" s="186">
        <v>2025</v>
      </c>
      <c r="H87" s="186">
        <v>1978</v>
      </c>
      <c r="I87" s="231">
        <v>1803</v>
      </c>
      <c r="J87" s="232">
        <v>1747</v>
      </c>
      <c r="K87" s="232">
        <v>3063</v>
      </c>
      <c r="L87" s="233" t="s">
        <v>143</v>
      </c>
      <c r="M87" s="183">
        <v>3392</v>
      </c>
      <c r="N87" s="183">
        <v>1942</v>
      </c>
      <c r="O87" s="183">
        <v>1337</v>
      </c>
      <c r="P87" s="191">
        <v>597</v>
      </c>
    </row>
    <row r="88" spans="1:16" x14ac:dyDescent="0.2">
      <c r="A88" s="184"/>
      <c r="B88" s="193" t="s">
        <v>98</v>
      </c>
      <c r="C88" s="188">
        <v>1437</v>
      </c>
      <c r="D88" s="186">
        <v>1841</v>
      </c>
      <c r="E88" s="189">
        <v>331</v>
      </c>
      <c r="F88" s="188">
        <v>1833</v>
      </c>
      <c r="G88" s="186">
        <v>1838</v>
      </c>
      <c r="H88" s="186">
        <v>1853</v>
      </c>
      <c r="I88" s="231">
        <v>1683</v>
      </c>
      <c r="J88" s="232">
        <v>1892</v>
      </c>
      <c r="K88" s="232">
        <v>2504</v>
      </c>
      <c r="L88" s="233" t="s">
        <v>143</v>
      </c>
      <c r="M88" s="183">
        <v>3086</v>
      </c>
      <c r="N88" s="183">
        <v>1825</v>
      </c>
      <c r="O88" s="183">
        <v>1348</v>
      </c>
      <c r="P88" s="191">
        <v>705</v>
      </c>
    </row>
    <row r="89" spans="1:16" x14ac:dyDescent="0.2">
      <c r="A89" s="184"/>
      <c r="B89" s="193" t="s">
        <v>99</v>
      </c>
      <c r="C89" s="188">
        <v>1575</v>
      </c>
      <c r="D89" s="186">
        <v>2182</v>
      </c>
      <c r="E89" s="189">
        <v>153</v>
      </c>
      <c r="F89" s="188">
        <v>2026</v>
      </c>
      <c r="G89" s="186">
        <v>2168</v>
      </c>
      <c r="H89" s="186">
        <v>2272</v>
      </c>
      <c r="I89" s="231">
        <v>1880</v>
      </c>
      <c r="J89" s="232">
        <v>2418</v>
      </c>
      <c r="K89" s="232">
        <v>3090</v>
      </c>
      <c r="L89" s="233" t="s">
        <v>143</v>
      </c>
      <c r="M89" s="183">
        <v>3446</v>
      </c>
      <c r="N89" s="183">
        <v>1969</v>
      </c>
      <c r="O89" s="183">
        <v>1353</v>
      </c>
      <c r="P89" s="191">
        <v>623</v>
      </c>
    </row>
    <row r="90" spans="1:16" ht="15" thickBot="1" x14ac:dyDescent="0.25">
      <c r="A90" s="195" t="s">
        <v>159</v>
      </c>
      <c r="B90" s="196"/>
      <c r="C90" s="197">
        <v>1576</v>
      </c>
      <c r="D90" s="198">
        <v>2065</v>
      </c>
      <c r="E90" s="199">
        <v>925</v>
      </c>
      <c r="F90" s="197">
        <v>1980</v>
      </c>
      <c r="G90" s="198">
        <v>2046</v>
      </c>
      <c r="H90" s="198">
        <v>2152</v>
      </c>
      <c r="I90" s="234">
        <v>1811</v>
      </c>
      <c r="J90" s="235">
        <v>2105</v>
      </c>
      <c r="K90" s="235">
        <v>2706</v>
      </c>
      <c r="L90" s="236">
        <v>4114</v>
      </c>
      <c r="M90" s="200">
        <v>3351</v>
      </c>
      <c r="N90" s="200">
        <v>2013</v>
      </c>
      <c r="O90" s="200">
        <v>1406</v>
      </c>
      <c r="P90" s="201">
        <v>675</v>
      </c>
    </row>
    <row r="91" spans="1:16" x14ac:dyDescent="0.2">
      <c r="A91" s="185" t="s">
        <v>100</v>
      </c>
      <c r="B91" s="193" t="s">
        <v>101</v>
      </c>
      <c r="C91" s="188">
        <v>1427</v>
      </c>
      <c r="D91" s="186">
        <v>1823</v>
      </c>
      <c r="E91" s="189">
        <v>208</v>
      </c>
      <c r="F91" s="188">
        <v>1874</v>
      </c>
      <c r="G91" s="186">
        <v>1772</v>
      </c>
      <c r="H91" s="186">
        <v>1799</v>
      </c>
      <c r="I91" s="231">
        <v>1601</v>
      </c>
      <c r="J91" s="232">
        <v>1699</v>
      </c>
      <c r="K91" s="232">
        <v>2502</v>
      </c>
      <c r="L91" s="233" t="s">
        <v>143</v>
      </c>
      <c r="M91" s="183">
        <v>2411</v>
      </c>
      <c r="N91" s="183">
        <v>1754</v>
      </c>
      <c r="O91" s="183">
        <v>1434</v>
      </c>
      <c r="P91" s="191">
        <v>566</v>
      </c>
    </row>
    <row r="92" spans="1:16" x14ac:dyDescent="0.2">
      <c r="A92" s="184"/>
      <c r="B92" s="193" t="s">
        <v>102</v>
      </c>
      <c r="C92" s="188">
        <v>1461</v>
      </c>
      <c r="D92" s="186">
        <v>1946</v>
      </c>
      <c r="E92" s="189">
        <v>223</v>
      </c>
      <c r="F92" s="188">
        <v>1984</v>
      </c>
      <c r="G92" s="186">
        <v>1805</v>
      </c>
      <c r="H92" s="186">
        <v>2149</v>
      </c>
      <c r="I92" s="231">
        <v>1744</v>
      </c>
      <c r="J92" s="232">
        <v>1982</v>
      </c>
      <c r="K92" s="232">
        <v>2777</v>
      </c>
      <c r="L92" s="233" t="s">
        <v>143</v>
      </c>
      <c r="M92" s="183">
        <v>3002</v>
      </c>
      <c r="N92" s="183">
        <v>1817</v>
      </c>
      <c r="O92" s="183">
        <v>1388</v>
      </c>
      <c r="P92" s="191">
        <v>680</v>
      </c>
    </row>
    <row r="93" spans="1:16" x14ac:dyDescent="0.2">
      <c r="A93" s="184"/>
      <c r="B93" s="193" t="s">
        <v>103</v>
      </c>
      <c r="C93" s="188">
        <v>1572</v>
      </c>
      <c r="D93" s="186">
        <v>2248</v>
      </c>
      <c r="E93" s="189">
        <v>230</v>
      </c>
      <c r="F93" s="188">
        <v>2131</v>
      </c>
      <c r="G93" s="186">
        <v>2415</v>
      </c>
      <c r="H93" s="186">
        <v>2266</v>
      </c>
      <c r="I93" s="231">
        <v>1906</v>
      </c>
      <c r="J93" s="232">
        <v>2182</v>
      </c>
      <c r="K93" s="232">
        <v>2857</v>
      </c>
      <c r="L93" s="233" t="s">
        <v>143</v>
      </c>
      <c r="M93" s="183">
        <v>2933</v>
      </c>
      <c r="N93" s="183">
        <v>1937</v>
      </c>
      <c r="O93" s="183">
        <v>1405</v>
      </c>
      <c r="P93" s="191">
        <v>907</v>
      </c>
    </row>
    <row r="94" spans="1:16" x14ac:dyDescent="0.2">
      <c r="A94" s="184"/>
      <c r="B94" s="193" t="s">
        <v>104</v>
      </c>
      <c r="C94" s="188">
        <v>2190</v>
      </c>
      <c r="D94" s="186">
        <v>3035</v>
      </c>
      <c r="E94" s="189">
        <v>321</v>
      </c>
      <c r="F94" s="188">
        <v>2831</v>
      </c>
      <c r="G94" s="186">
        <v>2927</v>
      </c>
      <c r="H94" s="186">
        <v>3553</v>
      </c>
      <c r="I94" s="231">
        <v>2016</v>
      </c>
      <c r="J94" s="232">
        <v>2492</v>
      </c>
      <c r="K94" s="232">
        <v>3064</v>
      </c>
      <c r="L94" s="233">
        <v>4022</v>
      </c>
      <c r="M94" s="183">
        <v>3866</v>
      </c>
      <c r="N94" s="183">
        <v>2595</v>
      </c>
      <c r="O94" s="183">
        <v>2180</v>
      </c>
      <c r="P94" s="191">
        <v>1272</v>
      </c>
    </row>
    <row r="95" spans="1:16" ht="15" thickBot="1" x14ac:dyDescent="0.25">
      <c r="A95" s="195" t="s">
        <v>160</v>
      </c>
      <c r="B95" s="196"/>
      <c r="C95" s="197">
        <v>1718</v>
      </c>
      <c r="D95" s="198">
        <v>2347</v>
      </c>
      <c r="E95" s="199">
        <v>982</v>
      </c>
      <c r="F95" s="197">
        <v>2252</v>
      </c>
      <c r="G95" s="198">
        <v>2311</v>
      </c>
      <c r="H95" s="198">
        <v>2602</v>
      </c>
      <c r="I95" s="234">
        <v>1812</v>
      </c>
      <c r="J95" s="235">
        <v>2080</v>
      </c>
      <c r="K95" s="235">
        <v>2762</v>
      </c>
      <c r="L95" s="236">
        <v>4022</v>
      </c>
      <c r="M95" s="200">
        <v>3198</v>
      </c>
      <c r="N95" s="200">
        <v>2072</v>
      </c>
      <c r="O95" s="200">
        <v>1640</v>
      </c>
      <c r="P95" s="201">
        <v>825</v>
      </c>
    </row>
    <row r="96" spans="1:16" x14ac:dyDescent="0.2">
      <c r="A96" s="185" t="s">
        <v>105</v>
      </c>
      <c r="B96" s="193" t="s">
        <v>106</v>
      </c>
      <c r="C96" s="188">
        <v>1166</v>
      </c>
      <c r="D96" s="186">
        <v>1412</v>
      </c>
      <c r="E96" s="189">
        <v>172</v>
      </c>
      <c r="F96" s="188">
        <v>1472</v>
      </c>
      <c r="G96" s="186">
        <v>1330</v>
      </c>
      <c r="H96" s="186">
        <v>1394</v>
      </c>
      <c r="I96" s="231">
        <v>1311</v>
      </c>
      <c r="J96" s="232">
        <v>1427</v>
      </c>
      <c r="K96" s="232">
        <v>2171</v>
      </c>
      <c r="L96" s="233" t="s">
        <v>143</v>
      </c>
      <c r="M96" s="183">
        <v>2766</v>
      </c>
      <c r="N96" s="183">
        <v>1779</v>
      </c>
      <c r="O96" s="183">
        <v>1196</v>
      </c>
      <c r="P96" s="191">
        <v>459</v>
      </c>
    </row>
    <row r="97" spans="1:16" x14ac:dyDescent="0.2">
      <c r="A97" s="184"/>
      <c r="B97" s="193" t="s">
        <v>107</v>
      </c>
      <c r="C97" s="188">
        <v>1721</v>
      </c>
      <c r="D97" s="186">
        <v>2492</v>
      </c>
      <c r="E97" s="189">
        <v>148</v>
      </c>
      <c r="F97" s="188">
        <v>2598</v>
      </c>
      <c r="G97" s="186">
        <v>2357</v>
      </c>
      <c r="H97" s="186">
        <v>2479</v>
      </c>
      <c r="I97" s="231">
        <v>2535</v>
      </c>
      <c r="J97" s="232">
        <v>2440</v>
      </c>
      <c r="K97" s="232">
        <v>2227</v>
      </c>
      <c r="L97" s="233">
        <v>2612</v>
      </c>
      <c r="M97" s="183">
        <v>3064</v>
      </c>
      <c r="N97" s="183">
        <v>1990</v>
      </c>
      <c r="O97" s="183">
        <v>1799</v>
      </c>
      <c r="P97" s="191">
        <v>598</v>
      </c>
    </row>
    <row r="98" spans="1:16" x14ac:dyDescent="0.2">
      <c r="A98" s="184"/>
      <c r="B98" s="193" t="s">
        <v>108</v>
      </c>
      <c r="C98" s="188">
        <v>1731</v>
      </c>
      <c r="D98" s="186">
        <v>2384</v>
      </c>
      <c r="E98" s="189">
        <v>160</v>
      </c>
      <c r="F98" s="188">
        <v>2309</v>
      </c>
      <c r="G98" s="186">
        <v>2245</v>
      </c>
      <c r="H98" s="186">
        <v>2743</v>
      </c>
      <c r="I98" s="231">
        <v>2185</v>
      </c>
      <c r="J98" s="232">
        <v>2555</v>
      </c>
      <c r="K98" s="232">
        <v>2060</v>
      </c>
      <c r="L98" s="233">
        <v>2448</v>
      </c>
      <c r="M98" s="183">
        <v>3527</v>
      </c>
      <c r="N98" s="183">
        <v>1974</v>
      </c>
      <c r="O98" s="183">
        <v>1451</v>
      </c>
      <c r="P98" s="191">
        <v>1257</v>
      </c>
    </row>
    <row r="99" spans="1:16" x14ac:dyDescent="0.2">
      <c r="A99" s="184"/>
      <c r="B99" s="193" t="s">
        <v>109</v>
      </c>
      <c r="C99" s="188">
        <v>1447</v>
      </c>
      <c r="D99" s="186">
        <v>1895</v>
      </c>
      <c r="E99" s="189">
        <v>107</v>
      </c>
      <c r="F99" s="188">
        <v>2060</v>
      </c>
      <c r="G99" s="186">
        <v>1693</v>
      </c>
      <c r="H99" s="186">
        <v>1936</v>
      </c>
      <c r="I99" s="231">
        <v>1796</v>
      </c>
      <c r="J99" s="232">
        <v>1889</v>
      </c>
      <c r="K99" s="232">
        <v>2327</v>
      </c>
      <c r="L99" s="233" t="s">
        <v>143</v>
      </c>
      <c r="M99" s="183">
        <v>2703</v>
      </c>
      <c r="N99" s="183">
        <v>1883</v>
      </c>
      <c r="O99" s="183">
        <v>1388</v>
      </c>
      <c r="P99" s="191">
        <v>739</v>
      </c>
    </row>
    <row r="100" spans="1:16" x14ac:dyDescent="0.2">
      <c r="A100" s="184"/>
      <c r="B100" s="193" t="s">
        <v>110</v>
      </c>
      <c r="C100" s="188">
        <v>1744</v>
      </c>
      <c r="D100" s="186">
        <v>2418</v>
      </c>
      <c r="E100" s="189">
        <v>149</v>
      </c>
      <c r="F100" s="188">
        <v>1841</v>
      </c>
      <c r="G100" s="186">
        <v>2736</v>
      </c>
      <c r="H100" s="186">
        <v>2632</v>
      </c>
      <c r="I100" s="231">
        <v>2177</v>
      </c>
      <c r="J100" s="232">
        <v>2186</v>
      </c>
      <c r="K100" s="232" t="s">
        <v>54</v>
      </c>
      <c r="L100" s="233">
        <v>3595</v>
      </c>
      <c r="M100" s="183">
        <v>3387</v>
      </c>
      <c r="N100" s="183">
        <v>2247</v>
      </c>
      <c r="O100" s="183">
        <v>1380</v>
      </c>
      <c r="P100" s="191">
        <v>756</v>
      </c>
    </row>
    <row r="101" spans="1:16" x14ac:dyDescent="0.2">
      <c r="A101" s="184"/>
      <c r="B101" s="193" t="s">
        <v>111</v>
      </c>
      <c r="C101" s="188">
        <v>2148</v>
      </c>
      <c r="D101" s="186">
        <v>2938</v>
      </c>
      <c r="E101" s="189">
        <v>137</v>
      </c>
      <c r="F101" s="188">
        <v>3137</v>
      </c>
      <c r="G101" s="186">
        <v>2916</v>
      </c>
      <c r="H101" s="186">
        <v>2784</v>
      </c>
      <c r="I101" s="231">
        <v>3133</v>
      </c>
      <c r="J101" s="232">
        <v>2372</v>
      </c>
      <c r="K101" s="232" t="s">
        <v>143</v>
      </c>
      <c r="L101" s="233">
        <v>3011</v>
      </c>
      <c r="M101" s="183">
        <v>4113</v>
      </c>
      <c r="N101" s="183">
        <v>2257</v>
      </c>
      <c r="O101" s="183">
        <v>1637</v>
      </c>
      <c r="P101" s="191">
        <v>1108</v>
      </c>
    </row>
    <row r="102" spans="1:16" ht="15" thickBot="1" x14ac:dyDescent="0.25">
      <c r="A102" s="195" t="s">
        <v>161</v>
      </c>
      <c r="B102" s="196"/>
      <c r="C102" s="197">
        <v>1651</v>
      </c>
      <c r="D102" s="198">
        <v>2244</v>
      </c>
      <c r="E102" s="199">
        <v>873</v>
      </c>
      <c r="F102" s="197">
        <v>2163</v>
      </c>
      <c r="G102" s="198">
        <v>2192</v>
      </c>
      <c r="H102" s="198">
        <v>2413</v>
      </c>
      <c r="I102" s="234">
        <v>1907</v>
      </c>
      <c r="J102" s="235">
        <v>2207</v>
      </c>
      <c r="K102" s="235">
        <v>2194</v>
      </c>
      <c r="L102" s="236">
        <v>2920</v>
      </c>
      <c r="M102" s="200">
        <v>3339</v>
      </c>
      <c r="N102" s="200">
        <v>2049</v>
      </c>
      <c r="O102" s="200">
        <v>1358</v>
      </c>
      <c r="P102" s="201">
        <v>659</v>
      </c>
    </row>
    <row r="103" spans="1:16" ht="15" thickBot="1" x14ac:dyDescent="0.25">
      <c r="A103" s="202" t="s">
        <v>162</v>
      </c>
      <c r="B103" s="203"/>
      <c r="C103" s="210">
        <v>1846</v>
      </c>
      <c r="D103" s="211">
        <v>2534</v>
      </c>
      <c r="E103" s="212">
        <v>11732</v>
      </c>
      <c r="F103" s="210">
        <v>2472</v>
      </c>
      <c r="G103" s="211">
        <v>2500</v>
      </c>
      <c r="H103" s="211">
        <v>2655</v>
      </c>
      <c r="I103" s="249">
        <v>2212</v>
      </c>
      <c r="J103" s="250">
        <v>2536</v>
      </c>
      <c r="K103" s="250">
        <v>2859</v>
      </c>
      <c r="L103" s="251">
        <v>4000</v>
      </c>
      <c r="M103" s="213">
        <v>3789</v>
      </c>
      <c r="N103" s="213">
        <v>2364</v>
      </c>
      <c r="O103" s="214">
        <v>1626</v>
      </c>
      <c r="P103" s="215">
        <v>764</v>
      </c>
    </row>
  </sheetData>
  <sheetProtection algorithmName="SHA-512" hashValue="5DufFLmqCs1i36/PNUctwJBMU/gluwjKmc7E8NW3Ggr7sT4e6cjqhkc7vRDZhAgjvKzq4C60QHA4PEbTf5mjqQ==" saltValue="ENRk44kVwrfWPYXDFCYHSw==" spinCount="100000" sheet="1" objects="1" scenarios="1"/>
  <mergeCells count="54">
    <mergeCell ref="A1:A4"/>
    <mergeCell ref="B1:B4"/>
    <mergeCell ref="C1:E1"/>
    <mergeCell ref="F1:H1"/>
    <mergeCell ref="I1:L1"/>
    <mergeCell ref="C4:E4"/>
    <mergeCell ref="F4:H4"/>
    <mergeCell ref="I4:L4"/>
    <mergeCell ref="M1:P1"/>
    <mergeCell ref="C2:C3"/>
    <mergeCell ref="D2:D3"/>
    <mergeCell ref="E2:E3"/>
    <mergeCell ref="F2:F3"/>
    <mergeCell ref="G2:G3"/>
    <mergeCell ref="H2:H3"/>
    <mergeCell ref="I2:L2"/>
    <mergeCell ref="M2:P2"/>
    <mergeCell ref="M4:P4"/>
    <mergeCell ref="A35:A38"/>
    <mergeCell ref="B35:B38"/>
    <mergeCell ref="C35:E35"/>
    <mergeCell ref="F35:H35"/>
    <mergeCell ref="I35:L35"/>
    <mergeCell ref="M35:P35"/>
    <mergeCell ref="C36:C37"/>
    <mergeCell ref="D36:D37"/>
    <mergeCell ref="E36:E37"/>
    <mergeCell ref="F36:F37"/>
    <mergeCell ref="G36:G37"/>
    <mergeCell ref="H36:H37"/>
    <mergeCell ref="I36:L36"/>
    <mergeCell ref="M36:P36"/>
    <mergeCell ref="C38:E38"/>
    <mergeCell ref="F38:H38"/>
    <mergeCell ref="I38:L38"/>
    <mergeCell ref="M38:P38"/>
    <mergeCell ref="A67:A70"/>
    <mergeCell ref="B67:B70"/>
    <mergeCell ref="C67:E67"/>
    <mergeCell ref="F67:H67"/>
    <mergeCell ref="I67:L67"/>
    <mergeCell ref="M67:P67"/>
    <mergeCell ref="C68:C69"/>
    <mergeCell ref="D68:D69"/>
    <mergeCell ref="E68:E69"/>
    <mergeCell ref="F68:F69"/>
    <mergeCell ref="G68:G69"/>
    <mergeCell ref="H68:H69"/>
    <mergeCell ref="I68:L68"/>
    <mergeCell ref="M68:P68"/>
    <mergeCell ref="C70:E70"/>
    <mergeCell ref="F70:H70"/>
    <mergeCell ref="I70:L70"/>
    <mergeCell ref="M70:P70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" sqref="C1"/>
    </sheetView>
  </sheetViews>
  <sheetFormatPr defaultRowHeight="14.25" x14ac:dyDescent="0.2"/>
  <cols>
    <col min="1" max="2" width="12.625" style="252" customWidth="1"/>
    <col min="3" max="3" width="10" style="282" customWidth="1"/>
    <col min="4" max="16384" width="9" style="252"/>
  </cols>
  <sheetData>
    <row r="1" spans="1:3" s="359" customFormat="1" ht="26.1" customHeight="1" x14ac:dyDescent="0.25">
      <c r="A1" s="359" t="s">
        <v>223</v>
      </c>
      <c r="C1" s="360"/>
    </row>
    <row r="2" spans="1:3" ht="15" thickBot="1" x14ac:dyDescent="0.25">
      <c r="C2"/>
    </row>
    <row r="3" spans="1:3" s="263" customFormat="1" ht="26.1" customHeight="1" thickBot="1" x14ac:dyDescent="0.25">
      <c r="A3" s="503" t="s">
        <v>198</v>
      </c>
      <c r="B3" s="504"/>
      <c r="C3"/>
    </row>
    <row r="4" spans="1:3" ht="15" thickBot="1" x14ac:dyDescent="0.25">
      <c r="A4" s="371" t="s">
        <v>225</v>
      </c>
      <c r="B4" s="300">
        <f>B9*ČSÚ_ceny!D103</f>
        <v>1963850</v>
      </c>
      <c r="C4"/>
    </row>
    <row r="5" spans="1:3" ht="15" thickBot="1" x14ac:dyDescent="0.25">
      <c r="A5" s="336"/>
      <c r="B5" s="262"/>
    </row>
    <row r="6" spans="1:3" ht="15.75" thickBot="1" x14ac:dyDescent="0.25">
      <c r="A6" s="503" t="s">
        <v>194</v>
      </c>
      <c r="B6" s="505"/>
      <c r="C6" s="504"/>
    </row>
    <row r="7" spans="1:3" ht="15" thickBot="1" x14ac:dyDescent="0.25">
      <c r="A7" s="482"/>
      <c r="B7" s="369" t="s">
        <v>224</v>
      </c>
      <c r="C7" s="332"/>
    </row>
    <row r="8" spans="1:3" x14ac:dyDescent="0.2">
      <c r="A8" s="483"/>
      <c r="B8" s="296">
        <f>((ČSÚ_velikost!C70*ČSÚ_velikost!D70)+(ČSÚ_velikost!H70*ČSÚ_velikost!I70)+(ČSÚ_velikost!M70*ČSÚ_velikost!N70))/(ČSÚ_velikost!M70+ČSÚ_velikost!H70+ČSÚ_velikost!C70)</f>
        <v>774.92320150017042</v>
      </c>
      <c r="C8" s="317" t="s">
        <v>199</v>
      </c>
    </row>
    <row r="9" spans="1:3" ht="15" thickBot="1" x14ac:dyDescent="0.25">
      <c r="A9" s="484"/>
      <c r="B9" s="370">
        <v>775</v>
      </c>
      <c r="C9" s="331" t="s">
        <v>200</v>
      </c>
    </row>
    <row r="10" spans="1:3" ht="15" thickBot="1" x14ac:dyDescent="0.25">
      <c r="A10" s="261"/>
      <c r="B10" s="261"/>
    </row>
    <row r="11" spans="1:3" ht="15.75" thickBot="1" x14ac:dyDescent="0.25">
      <c r="A11" s="503" t="s">
        <v>179</v>
      </c>
      <c r="B11" s="504"/>
    </row>
    <row r="12" spans="1:3" ht="15" thickBot="1" x14ac:dyDescent="0.25">
      <c r="A12" s="372" t="s">
        <v>225</v>
      </c>
      <c r="B12" s="300">
        <f>ČSÚ_pozemky!C276*ČSÚ_pozemky!D276</f>
        <v>500743</v>
      </c>
    </row>
    <row r="13" spans="1:3" ht="15" thickBot="1" x14ac:dyDescent="0.25">
      <c r="A13" s="336"/>
      <c r="B13" s="262"/>
    </row>
    <row r="14" spans="1:3" ht="15.75" thickBot="1" x14ac:dyDescent="0.25">
      <c r="A14" s="503" t="s">
        <v>226</v>
      </c>
      <c r="B14" s="504"/>
    </row>
    <row r="15" spans="1:3" x14ac:dyDescent="0.2">
      <c r="A15" s="329" t="s">
        <v>225</v>
      </c>
      <c r="B15" s="397">
        <f>(B12+B4)*Koeficient!$D$7</f>
        <v>2982157.53</v>
      </c>
    </row>
    <row r="16" spans="1:3" x14ac:dyDescent="0.2">
      <c r="A16" s="320" t="s">
        <v>229</v>
      </c>
      <c r="B16" s="398">
        <f>B15*2</f>
        <v>5964315.0599999996</v>
      </c>
    </row>
    <row r="17" spans="1:2" ht="15" thickBot="1" x14ac:dyDescent="0.25">
      <c r="A17" s="371" t="s">
        <v>230</v>
      </c>
      <c r="B17" s="399">
        <f>B15*0.2</f>
        <v>596431.50599999994</v>
      </c>
    </row>
    <row r="18" spans="1:2" ht="15" thickBot="1" x14ac:dyDescent="0.25">
      <c r="A18" s="374"/>
      <c r="B18" s="373"/>
    </row>
    <row r="19" spans="1:2" ht="15.75" thickBot="1" x14ac:dyDescent="0.25">
      <c r="A19" s="503" t="s">
        <v>227</v>
      </c>
      <c r="B19" s="504"/>
    </row>
    <row r="20" spans="1:2" x14ac:dyDescent="0.2">
      <c r="A20" s="329" t="s">
        <v>225</v>
      </c>
      <c r="B20" s="397">
        <f>B4*Koeficient!D7</f>
        <v>2376258.5</v>
      </c>
    </row>
    <row r="21" spans="1:2" x14ac:dyDescent="0.2">
      <c r="A21" s="320" t="s">
        <v>229</v>
      </c>
      <c r="B21" s="398">
        <f>B20*2</f>
        <v>4752517</v>
      </c>
    </row>
    <row r="22" spans="1:2" ht="15" thickBot="1" x14ac:dyDescent="0.25">
      <c r="A22" s="371" t="s">
        <v>230</v>
      </c>
      <c r="B22" s="399">
        <f>B20*0.2</f>
        <v>475251.7</v>
      </c>
    </row>
    <row r="23" spans="1:2" x14ac:dyDescent="0.2">
      <c r="B23" s="52"/>
    </row>
    <row r="24" spans="1:2" x14ac:dyDescent="0.2">
      <c r="B24" s="52"/>
    </row>
  </sheetData>
  <sheetProtection algorithmName="SHA-512" hashValue="CRTzdGtTPX+x5sHoYxG6ULquhA0Qsv115Sfgp+936lLJwcuvy4og8n4hGGLEGnbryBRQpXxb6diQeR7hrLoMYw==" saltValue="LiHmRlaYA8dt1GQgJidBdw==" spinCount="100000" sheet="1" objects="1" scenarios="1"/>
  <mergeCells count="6">
    <mergeCell ref="A19:B19"/>
    <mergeCell ref="A6:C6"/>
    <mergeCell ref="A3:B3"/>
    <mergeCell ref="A14:B14"/>
    <mergeCell ref="A11:B11"/>
    <mergeCell ref="A7:A9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workbookViewId="0">
      <selection activeCell="B3" sqref="B3"/>
    </sheetView>
  </sheetViews>
  <sheetFormatPr defaultRowHeight="15" x14ac:dyDescent="0.25"/>
  <cols>
    <col min="1" max="1" width="2.625" style="1" customWidth="1"/>
    <col min="2" max="2" width="18.625" style="2" customWidth="1"/>
    <col min="3" max="3" width="24.625" style="2" customWidth="1"/>
    <col min="4" max="4" width="21.625" style="1" customWidth="1"/>
    <col min="5" max="5" width="6.625" style="1" customWidth="1"/>
    <col min="6" max="9" width="12.625" style="3" customWidth="1"/>
    <col min="10" max="10" width="12.625" style="4" customWidth="1"/>
    <col min="11" max="16384" width="9" style="1"/>
  </cols>
  <sheetData>
    <row r="1" spans="1:12" ht="15.75" thickBot="1" x14ac:dyDescent="0.3"/>
    <row r="2" spans="1:12" x14ac:dyDescent="0.25">
      <c r="B2" s="5" t="s">
        <v>0</v>
      </c>
      <c r="C2" s="6"/>
      <c r="D2" s="7"/>
      <c r="E2" s="7"/>
      <c r="F2" s="8"/>
      <c r="G2" s="8"/>
      <c r="H2" s="8"/>
      <c r="I2" s="9"/>
    </row>
    <row r="3" spans="1:12" x14ac:dyDescent="0.25">
      <c r="B3" s="10"/>
      <c r="C3" s="11"/>
      <c r="D3" s="12" t="s">
        <v>1</v>
      </c>
      <c r="E3" s="12"/>
      <c r="F3" s="13">
        <v>3393023</v>
      </c>
      <c r="G3" s="14"/>
      <c r="H3" s="15"/>
      <c r="I3" s="16"/>
    </row>
    <row r="4" spans="1:12" x14ac:dyDescent="0.25">
      <c r="B4" s="17"/>
      <c r="C4" s="18"/>
      <c r="D4" s="19" t="s">
        <v>2</v>
      </c>
      <c r="E4" s="19"/>
      <c r="F4" s="20">
        <v>4738600</v>
      </c>
      <c r="G4" s="14"/>
      <c r="H4" s="15"/>
      <c r="I4" s="16"/>
    </row>
    <row r="5" spans="1:12" x14ac:dyDescent="0.25">
      <c r="B5" s="17"/>
      <c r="C5" s="18"/>
      <c r="D5" s="19" t="s">
        <v>3</v>
      </c>
      <c r="E5" s="19"/>
      <c r="F5" s="20">
        <v>5906598</v>
      </c>
      <c r="G5" s="14"/>
      <c r="H5" s="15"/>
      <c r="I5" s="16"/>
    </row>
    <row r="6" spans="1:12" x14ac:dyDescent="0.25">
      <c r="B6" s="17"/>
      <c r="C6" s="18"/>
      <c r="D6" s="19" t="s">
        <v>4</v>
      </c>
      <c r="E6" s="19"/>
      <c r="F6" s="20">
        <v>339303</v>
      </c>
      <c r="G6" s="14"/>
      <c r="H6" s="15"/>
      <c r="I6" s="16"/>
    </row>
    <row r="7" spans="1:12" x14ac:dyDescent="0.25">
      <c r="B7" s="17"/>
      <c r="C7" s="18"/>
      <c r="D7" s="19" t="s">
        <v>5</v>
      </c>
      <c r="E7" s="19"/>
      <c r="F7" s="20">
        <v>473860</v>
      </c>
      <c r="G7" s="14"/>
      <c r="H7" s="15"/>
      <c r="I7" s="16"/>
    </row>
    <row r="8" spans="1:12" x14ac:dyDescent="0.25">
      <c r="B8" s="17"/>
      <c r="C8" s="18"/>
      <c r="D8" s="19" t="s">
        <v>6</v>
      </c>
      <c r="E8" s="19"/>
      <c r="F8" s="20">
        <v>590660</v>
      </c>
      <c r="G8" s="14"/>
      <c r="H8" s="15"/>
      <c r="I8" s="16"/>
    </row>
    <row r="9" spans="1:12" x14ac:dyDescent="0.25">
      <c r="B9" s="21"/>
      <c r="C9" s="22"/>
      <c r="D9" s="23"/>
      <c r="E9" s="23"/>
      <c r="F9" s="24"/>
      <c r="G9" s="25"/>
      <c r="H9" s="25"/>
      <c r="I9" s="26"/>
    </row>
    <row r="10" spans="1:12" x14ac:dyDescent="0.25">
      <c r="B10" s="512" t="s">
        <v>7</v>
      </c>
      <c r="C10" s="513" t="s">
        <v>8</v>
      </c>
      <c r="D10" s="513" t="s">
        <v>9</v>
      </c>
      <c r="E10" s="27"/>
      <c r="F10" s="506" t="s">
        <v>10</v>
      </c>
      <c r="G10" s="506"/>
      <c r="H10" s="506"/>
      <c r="I10" s="507"/>
    </row>
    <row r="11" spans="1:12" ht="28.5" customHeight="1" x14ac:dyDescent="0.2">
      <c r="B11" s="512"/>
      <c r="C11" s="513"/>
      <c r="D11" s="513"/>
      <c r="E11" s="28"/>
      <c r="F11" s="29" t="s">
        <v>11</v>
      </c>
      <c r="G11" s="29" t="s">
        <v>12</v>
      </c>
      <c r="H11" s="29" t="s">
        <v>13</v>
      </c>
      <c r="I11" s="30" t="s">
        <v>14</v>
      </c>
    </row>
    <row r="12" spans="1:12" x14ac:dyDescent="0.25">
      <c r="B12" s="508" t="s">
        <v>15</v>
      </c>
      <c r="C12" s="31"/>
      <c r="D12" s="32" t="s">
        <v>16</v>
      </c>
      <c r="E12" s="12"/>
      <c r="F12" s="33">
        <v>71</v>
      </c>
      <c r="G12" s="33">
        <v>63</v>
      </c>
      <c r="H12" s="33">
        <v>60</v>
      </c>
      <c r="I12" s="34">
        <v>56</v>
      </c>
    </row>
    <row r="13" spans="1:12" x14ac:dyDescent="0.25">
      <c r="B13" s="509"/>
      <c r="C13" s="35"/>
      <c r="D13" s="36" t="s">
        <v>17</v>
      </c>
      <c r="E13" s="19"/>
      <c r="F13" s="37">
        <v>700</v>
      </c>
      <c r="G13" s="37">
        <v>731</v>
      </c>
      <c r="H13" s="37">
        <v>811</v>
      </c>
      <c r="I13" s="38">
        <v>646</v>
      </c>
    </row>
    <row r="14" spans="1:12" s="4" customFormat="1" ht="15" customHeight="1" x14ac:dyDescent="0.2">
      <c r="A14" s="1"/>
      <c r="B14" s="509"/>
      <c r="C14" s="511" t="s">
        <v>18</v>
      </c>
      <c r="D14" s="19" t="s">
        <v>19</v>
      </c>
      <c r="E14" s="19"/>
      <c r="F14" s="20">
        <v>943235</v>
      </c>
      <c r="G14" s="20">
        <v>1492077</v>
      </c>
      <c r="H14" s="20">
        <v>1871775</v>
      </c>
      <c r="I14" s="39" t="s">
        <v>20</v>
      </c>
      <c r="K14" s="1"/>
      <c r="L14" s="1"/>
    </row>
    <row r="15" spans="1:12" s="4" customFormat="1" ht="14.25" x14ac:dyDescent="0.2">
      <c r="A15" s="1"/>
      <c r="B15" s="509"/>
      <c r="C15" s="511"/>
      <c r="D15" s="19" t="s">
        <v>21</v>
      </c>
      <c r="E15" s="19"/>
      <c r="F15" s="20">
        <v>2258375</v>
      </c>
      <c r="G15" s="20">
        <v>2840849</v>
      </c>
      <c r="H15" s="20">
        <v>2927710</v>
      </c>
      <c r="I15" s="39" t="s">
        <v>20</v>
      </c>
      <c r="K15" s="1"/>
      <c r="L15" s="1"/>
    </row>
    <row r="16" spans="1:12" s="4" customFormat="1" ht="14.25" x14ac:dyDescent="0.2">
      <c r="A16" s="1"/>
      <c r="B16" s="509"/>
      <c r="C16" s="511"/>
      <c r="D16" s="19" t="s">
        <v>22</v>
      </c>
      <c r="E16" s="19"/>
      <c r="F16" s="20">
        <v>2581245</v>
      </c>
      <c r="G16" s="20">
        <v>3282435</v>
      </c>
      <c r="H16" s="20">
        <v>3801190</v>
      </c>
      <c r="I16" s="39" t="s">
        <v>20</v>
      </c>
      <c r="K16" s="1"/>
      <c r="L16" s="1"/>
    </row>
    <row r="17" spans="1:12" s="4" customFormat="1" ht="14.25" customHeight="1" x14ac:dyDescent="0.2">
      <c r="A17" s="1"/>
      <c r="B17" s="509"/>
      <c r="C17" s="511" t="s">
        <v>23</v>
      </c>
      <c r="D17" s="19" t="s">
        <v>19</v>
      </c>
      <c r="E17" s="19"/>
      <c r="F17" s="20">
        <v>1465707</v>
      </c>
      <c r="G17" s="20">
        <v>1722105</v>
      </c>
      <c r="H17" s="20">
        <v>2171025</v>
      </c>
      <c r="I17" s="39" t="s">
        <v>20</v>
      </c>
      <c r="K17" s="1"/>
      <c r="L17" s="1"/>
    </row>
    <row r="18" spans="1:12" s="4" customFormat="1" ht="14.25" x14ac:dyDescent="0.2">
      <c r="A18" s="1"/>
      <c r="B18" s="509"/>
      <c r="C18" s="511"/>
      <c r="D18" s="19" t="s">
        <v>21</v>
      </c>
      <c r="E18" s="19"/>
      <c r="F18" s="20">
        <v>2417625</v>
      </c>
      <c r="G18" s="20">
        <v>3418339</v>
      </c>
      <c r="H18" s="20">
        <v>5538117</v>
      </c>
      <c r="I18" s="39" t="s">
        <v>20</v>
      </c>
      <c r="K18" s="1"/>
      <c r="L18" s="1"/>
    </row>
    <row r="19" spans="1:12" s="4" customFormat="1" ht="14.25" x14ac:dyDescent="0.2">
      <c r="A19" s="1"/>
      <c r="B19" s="509"/>
      <c r="C19" s="511"/>
      <c r="D19" s="19" t="s">
        <v>22</v>
      </c>
      <c r="E19" s="19"/>
      <c r="F19" s="20">
        <v>2837938</v>
      </c>
      <c r="G19" s="20">
        <v>4207583</v>
      </c>
      <c r="H19" s="20">
        <v>6508242</v>
      </c>
      <c r="I19" s="39" t="s">
        <v>20</v>
      </c>
      <c r="K19" s="1"/>
      <c r="L19" s="1"/>
    </row>
    <row r="20" spans="1:12" s="4" customFormat="1" ht="14.25" customHeight="1" x14ac:dyDescent="0.2">
      <c r="A20" s="1"/>
      <c r="B20" s="509"/>
      <c r="C20" s="511" t="s">
        <v>24</v>
      </c>
      <c r="D20" s="19" t="s">
        <v>19</v>
      </c>
      <c r="E20" s="19"/>
      <c r="F20" s="20">
        <v>1150467</v>
      </c>
      <c r="G20" s="20">
        <v>1710135</v>
      </c>
      <c r="H20" s="20">
        <v>1670175</v>
      </c>
      <c r="I20" s="39">
        <v>1754340</v>
      </c>
      <c r="K20" s="1"/>
      <c r="L20" s="1"/>
    </row>
    <row r="21" spans="1:12" s="4" customFormat="1" ht="14.25" x14ac:dyDescent="0.2">
      <c r="A21" s="1"/>
      <c r="B21" s="509"/>
      <c r="C21" s="511"/>
      <c r="D21" s="19" t="s">
        <v>21</v>
      </c>
      <c r="E21" s="19"/>
      <c r="F21" s="20">
        <v>2674875</v>
      </c>
      <c r="G21" s="20">
        <v>3004410</v>
      </c>
      <c r="H21" s="20">
        <v>2812143</v>
      </c>
      <c r="I21" s="39">
        <v>2789913</v>
      </c>
      <c r="K21" s="1"/>
      <c r="L21" s="1"/>
    </row>
    <row r="22" spans="1:12" s="4" customFormat="1" ht="14.25" x14ac:dyDescent="0.2">
      <c r="A22" s="1"/>
      <c r="B22" s="509"/>
      <c r="C22" s="511"/>
      <c r="D22" s="19" t="s">
        <v>22</v>
      </c>
      <c r="E22" s="19"/>
      <c r="F22" s="20">
        <v>3076020</v>
      </c>
      <c r="G22" s="20">
        <v>3772265</v>
      </c>
      <c r="H22" s="20">
        <v>3511462</v>
      </c>
      <c r="I22" s="39">
        <v>3520038</v>
      </c>
      <c r="K22" s="1"/>
      <c r="L22" s="1"/>
    </row>
    <row r="23" spans="1:12" s="4" customFormat="1" ht="14.25" customHeight="1" x14ac:dyDescent="0.2">
      <c r="A23" s="1"/>
      <c r="B23" s="509"/>
      <c r="C23" s="511" t="s">
        <v>25</v>
      </c>
      <c r="D23" s="19" t="s">
        <v>19</v>
      </c>
      <c r="E23" s="19"/>
      <c r="F23" s="20">
        <v>963825</v>
      </c>
      <c r="G23" s="20">
        <v>1461285</v>
      </c>
      <c r="H23" s="20">
        <v>1607100</v>
      </c>
      <c r="I23" s="39" t="s">
        <v>20</v>
      </c>
      <c r="K23" s="1"/>
      <c r="L23" s="1"/>
    </row>
    <row r="24" spans="1:12" s="4" customFormat="1" ht="14.25" x14ac:dyDescent="0.2">
      <c r="A24" s="1"/>
      <c r="B24" s="509"/>
      <c r="C24" s="511"/>
      <c r="D24" s="19" t="s">
        <v>21</v>
      </c>
      <c r="E24" s="19"/>
      <c r="F24" s="20">
        <v>2030875</v>
      </c>
      <c r="G24" s="20">
        <v>2444282</v>
      </c>
      <c r="H24" s="20">
        <v>3355513</v>
      </c>
      <c r="I24" s="39" t="s">
        <v>20</v>
      </c>
      <c r="K24" s="1"/>
      <c r="L24" s="1"/>
    </row>
    <row r="25" spans="1:12" s="4" customFormat="1" ht="14.25" x14ac:dyDescent="0.2">
      <c r="A25" s="1"/>
      <c r="B25" s="509"/>
      <c r="C25" s="511"/>
      <c r="D25" s="19" t="s">
        <v>22</v>
      </c>
      <c r="E25" s="19"/>
      <c r="F25" s="20">
        <v>2649575</v>
      </c>
      <c r="G25" s="20">
        <v>3209462</v>
      </c>
      <c r="H25" s="20">
        <v>4430873</v>
      </c>
      <c r="I25" s="39" t="s">
        <v>20</v>
      </c>
      <c r="K25" s="1"/>
      <c r="L25" s="1"/>
    </row>
    <row r="26" spans="1:12" s="4" customFormat="1" ht="14.25" customHeight="1" x14ac:dyDescent="0.2">
      <c r="A26" s="1"/>
      <c r="B26" s="509"/>
      <c r="C26" s="511" t="s">
        <v>26</v>
      </c>
      <c r="D26" s="19" t="s">
        <v>19</v>
      </c>
      <c r="E26" s="19"/>
      <c r="F26" s="20">
        <v>830079</v>
      </c>
      <c r="G26" s="20">
        <v>751748</v>
      </c>
      <c r="H26" s="20">
        <v>1248525</v>
      </c>
      <c r="I26" s="39" t="s">
        <v>20</v>
      </c>
      <c r="K26" s="1"/>
      <c r="L26" s="1"/>
    </row>
    <row r="27" spans="1:12" s="4" customFormat="1" ht="14.25" x14ac:dyDescent="0.2">
      <c r="A27" s="1"/>
      <c r="B27" s="509"/>
      <c r="C27" s="511"/>
      <c r="D27" s="19" t="s">
        <v>21</v>
      </c>
      <c r="E27" s="19"/>
      <c r="F27" s="20">
        <v>1765750</v>
      </c>
      <c r="G27" s="20">
        <v>1986493</v>
      </c>
      <c r="H27" s="20">
        <v>2750304</v>
      </c>
      <c r="I27" s="39" t="s">
        <v>20</v>
      </c>
      <c r="K27" s="1"/>
      <c r="L27" s="1"/>
    </row>
    <row r="28" spans="1:12" s="4" customFormat="1" ht="14.25" x14ac:dyDescent="0.2">
      <c r="A28" s="1"/>
      <c r="B28" s="509"/>
      <c r="C28" s="511"/>
      <c r="D28" s="19" t="s">
        <v>22</v>
      </c>
      <c r="E28" s="19"/>
      <c r="F28" s="20">
        <v>2070325</v>
      </c>
      <c r="G28" s="20">
        <v>2378655</v>
      </c>
      <c r="H28" s="20">
        <v>3364384</v>
      </c>
      <c r="I28" s="39" t="s">
        <v>20</v>
      </c>
      <c r="K28" s="1"/>
      <c r="L28" s="1"/>
    </row>
    <row r="29" spans="1:12" s="4" customFormat="1" ht="14.25" customHeight="1" x14ac:dyDescent="0.2">
      <c r="A29" s="1"/>
      <c r="B29" s="509"/>
      <c r="C29" s="511" t="s">
        <v>27</v>
      </c>
      <c r="D29" s="19" t="s">
        <v>19</v>
      </c>
      <c r="E29" s="19"/>
      <c r="F29" s="20">
        <v>1335422</v>
      </c>
      <c r="G29" s="20" t="s">
        <v>28</v>
      </c>
      <c r="H29" s="20">
        <v>1542000</v>
      </c>
      <c r="I29" s="39" t="s">
        <v>20</v>
      </c>
      <c r="K29" s="1"/>
      <c r="L29" s="1"/>
    </row>
    <row r="30" spans="1:12" s="4" customFormat="1" ht="14.25" x14ac:dyDescent="0.2">
      <c r="A30" s="1"/>
      <c r="B30" s="509"/>
      <c r="C30" s="511"/>
      <c r="D30" s="19" t="s">
        <v>21</v>
      </c>
      <c r="E30" s="19"/>
      <c r="F30" s="20">
        <v>2588250</v>
      </c>
      <c r="G30" s="20">
        <v>2922173</v>
      </c>
      <c r="H30" s="20">
        <v>3383898</v>
      </c>
      <c r="I30" s="39" t="s">
        <v>20</v>
      </c>
      <c r="K30" s="1"/>
      <c r="L30" s="1"/>
    </row>
    <row r="31" spans="1:12" s="4" customFormat="1" ht="14.25" x14ac:dyDescent="0.2">
      <c r="A31" s="1"/>
      <c r="B31" s="509"/>
      <c r="C31" s="511"/>
      <c r="D31" s="19" t="s">
        <v>22</v>
      </c>
      <c r="E31" s="19"/>
      <c r="F31" s="20">
        <v>3164805</v>
      </c>
      <c r="G31" s="20">
        <v>3398484</v>
      </c>
      <c r="H31" s="20">
        <v>4097303</v>
      </c>
      <c r="I31" s="39" t="s">
        <v>20</v>
      </c>
      <c r="K31" s="1"/>
      <c r="L31" s="1"/>
    </row>
    <row r="32" spans="1:12" s="4" customFormat="1" ht="14.25" customHeight="1" x14ac:dyDescent="0.2">
      <c r="A32" s="1"/>
      <c r="B32" s="509"/>
      <c r="C32" s="511" t="s">
        <v>29</v>
      </c>
      <c r="D32" s="19" t="s">
        <v>19</v>
      </c>
      <c r="E32" s="19"/>
      <c r="F32" s="20">
        <v>1752902</v>
      </c>
      <c r="G32" s="20">
        <v>1706592</v>
      </c>
      <c r="H32" s="20">
        <v>2161650</v>
      </c>
      <c r="I32" s="39" t="s">
        <v>20</v>
      </c>
      <c r="K32" s="1"/>
      <c r="L32" s="1"/>
    </row>
    <row r="33" spans="1:12" s="4" customFormat="1" ht="14.25" x14ac:dyDescent="0.2">
      <c r="A33" s="1"/>
      <c r="B33" s="509"/>
      <c r="C33" s="511"/>
      <c r="D33" s="19" t="s">
        <v>21</v>
      </c>
      <c r="E33" s="19"/>
      <c r="F33" s="20">
        <v>2270625</v>
      </c>
      <c r="G33" s="20">
        <v>2968774</v>
      </c>
      <c r="H33" s="20">
        <v>3658624</v>
      </c>
      <c r="I33" s="39" t="s">
        <v>20</v>
      </c>
      <c r="K33" s="1"/>
      <c r="L33" s="1"/>
    </row>
    <row r="34" spans="1:12" s="4" customFormat="1" ht="14.25" x14ac:dyDescent="0.2">
      <c r="A34" s="1"/>
      <c r="B34" s="509"/>
      <c r="C34" s="511"/>
      <c r="D34" s="19" t="s">
        <v>22</v>
      </c>
      <c r="E34" s="19"/>
      <c r="F34" s="20">
        <v>2700725</v>
      </c>
      <c r="G34" s="20">
        <v>3602399</v>
      </c>
      <c r="H34" s="20">
        <v>4853243</v>
      </c>
      <c r="I34" s="39" t="s">
        <v>20</v>
      </c>
      <c r="K34" s="1"/>
      <c r="L34" s="1"/>
    </row>
    <row r="35" spans="1:12" s="4" customFormat="1" ht="14.25" customHeight="1" x14ac:dyDescent="0.2">
      <c r="A35" s="1"/>
      <c r="B35" s="509"/>
      <c r="C35" s="511" t="s">
        <v>30</v>
      </c>
      <c r="D35" s="19" t="s">
        <v>19</v>
      </c>
      <c r="E35" s="19"/>
      <c r="F35" s="20">
        <v>825642</v>
      </c>
      <c r="G35" s="20">
        <v>1860784</v>
      </c>
      <c r="H35" s="20">
        <v>1753425</v>
      </c>
      <c r="I35" s="39" t="s">
        <v>20</v>
      </c>
      <c r="K35" s="1"/>
      <c r="L35" s="1"/>
    </row>
    <row r="36" spans="1:12" s="4" customFormat="1" ht="14.25" x14ac:dyDescent="0.2">
      <c r="A36" s="1"/>
      <c r="B36" s="509"/>
      <c r="C36" s="511"/>
      <c r="D36" s="19" t="s">
        <v>21</v>
      </c>
      <c r="E36" s="19"/>
      <c r="F36" s="20">
        <v>2128000</v>
      </c>
      <c r="G36" s="20">
        <v>2670892</v>
      </c>
      <c r="H36" s="20">
        <v>4097578</v>
      </c>
      <c r="I36" s="39" t="s">
        <v>20</v>
      </c>
      <c r="K36" s="1"/>
      <c r="L36" s="1"/>
    </row>
    <row r="37" spans="1:12" s="4" customFormat="1" ht="14.25" x14ac:dyDescent="0.2">
      <c r="A37" s="1"/>
      <c r="B37" s="509"/>
      <c r="C37" s="511"/>
      <c r="D37" s="19" t="s">
        <v>22</v>
      </c>
      <c r="E37" s="19"/>
      <c r="F37" s="20">
        <v>2548675</v>
      </c>
      <c r="G37" s="20">
        <v>3270972</v>
      </c>
      <c r="H37" s="20">
        <v>5130769</v>
      </c>
      <c r="I37" s="39" t="s">
        <v>20</v>
      </c>
      <c r="K37" s="1"/>
      <c r="L37" s="1"/>
    </row>
    <row r="38" spans="1:12" s="4" customFormat="1" ht="14.25" customHeight="1" x14ac:dyDescent="0.2">
      <c r="A38" s="1"/>
      <c r="B38" s="509"/>
      <c r="C38" s="511" t="s">
        <v>31</v>
      </c>
      <c r="D38" s="19" t="s">
        <v>19</v>
      </c>
      <c r="E38" s="19"/>
      <c r="F38" s="20">
        <v>2219194</v>
      </c>
      <c r="G38" s="20">
        <v>2318952</v>
      </c>
      <c r="H38" s="20">
        <v>2167125</v>
      </c>
      <c r="I38" s="39" t="s">
        <v>20</v>
      </c>
      <c r="K38" s="1"/>
      <c r="L38" s="1"/>
    </row>
    <row r="39" spans="1:12" s="4" customFormat="1" ht="14.25" x14ac:dyDescent="0.2">
      <c r="A39" s="1"/>
      <c r="B39" s="509"/>
      <c r="C39" s="511"/>
      <c r="D39" s="19" t="s">
        <v>21</v>
      </c>
      <c r="E39" s="19"/>
      <c r="F39" s="20">
        <v>5233375</v>
      </c>
      <c r="G39" s="20">
        <v>5858052</v>
      </c>
      <c r="H39" s="20">
        <v>5567515</v>
      </c>
      <c r="I39" s="39" t="s">
        <v>20</v>
      </c>
      <c r="K39" s="1"/>
      <c r="L39" s="1"/>
    </row>
    <row r="40" spans="1:12" s="4" customFormat="1" ht="14.25" x14ac:dyDescent="0.2">
      <c r="A40" s="1"/>
      <c r="B40" s="509"/>
      <c r="C40" s="511"/>
      <c r="D40" s="19" t="s">
        <v>22</v>
      </c>
      <c r="E40" s="19"/>
      <c r="F40" s="20">
        <v>6002455</v>
      </c>
      <c r="G40" s="20">
        <v>6752030</v>
      </c>
      <c r="H40" s="20">
        <v>6529840</v>
      </c>
      <c r="I40" s="39" t="s">
        <v>20</v>
      </c>
      <c r="K40" s="1"/>
      <c r="L40" s="1"/>
    </row>
    <row r="41" spans="1:12" s="4" customFormat="1" ht="14.25" customHeight="1" x14ac:dyDescent="0.2">
      <c r="A41" s="1"/>
      <c r="B41" s="509"/>
      <c r="C41" s="511" t="s">
        <v>32</v>
      </c>
      <c r="D41" s="19" t="s">
        <v>19</v>
      </c>
      <c r="E41" s="19"/>
      <c r="F41" s="20">
        <v>2559550</v>
      </c>
      <c r="G41" s="20">
        <v>2444400</v>
      </c>
      <c r="H41" s="20" t="s">
        <v>20</v>
      </c>
      <c r="I41" s="39" t="s">
        <v>20</v>
      </c>
      <c r="K41" s="1"/>
      <c r="L41" s="1"/>
    </row>
    <row r="42" spans="1:12" s="4" customFormat="1" ht="14.25" x14ac:dyDescent="0.2">
      <c r="A42" s="1"/>
      <c r="B42" s="509"/>
      <c r="C42" s="511"/>
      <c r="D42" s="19" t="s">
        <v>21</v>
      </c>
      <c r="E42" s="19"/>
      <c r="F42" s="20">
        <v>4871125</v>
      </c>
      <c r="G42" s="20">
        <v>5996942</v>
      </c>
      <c r="H42" s="20" t="s">
        <v>20</v>
      </c>
      <c r="I42" s="39" t="s">
        <v>20</v>
      </c>
      <c r="K42" s="1"/>
      <c r="L42" s="1"/>
    </row>
    <row r="43" spans="1:12" s="4" customFormat="1" ht="14.25" x14ac:dyDescent="0.2">
      <c r="A43" s="1"/>
      <c r="B43" s="509"/>
      <c r="C43" s="511"/>
      <c r="D43" s="19" t="s">
        <v>22</v>
      </c>
      <c r="E43" s="19"/>
      <c r="F43" s="20">
        <v>5530465</v>
      </c>
      <c r="G43" s="20">
        <v>7055142</v>
      </c>
      <c r="H43" s="20" t="s">
        <v>20</v>
      </c>
      <c r="I43" s="39" t="s">
        <v>20</v>
      </c>
      <c r="K43" s="1"/>
      <c r="L43" s="1"/>
    </row>
    <row r="44" spans="1:12" s="4" customFormat="1" ht="14.25" customHeight="1" x14ac:dyDescent="0.2">
      <c r="A44" s="1"/>
      <c r="B44" s="509"/>
      <c r="C44" s="511" t="s">
        <v>33</v>
      </c>
      <c r="D44" s="19" t="s">
        <v>19</v>
      </c>
      <c r="E44" s="19"/>
      <c r="F44" s="20">
        <v>779847</v>
      </c>
      <c r="G44" s="20">
        <v>1464514</v>
      </c>
      <c r="H44" s="20">
        <v>1247625</v>
      </c>
      <c r="I44" s="39" t="s">
        <v>20</v>
      </c>
      <c r="K44" s="1"/>
      <c r="L44" s="1"/>
    </row>
    <row r="45" spans="1:12" s="4" customFormat="1" ht="14.25" x14ac:dyDescent="0.2">
      <c r="A45" s="1"/>
      <c r="B45" s="509"/>
      <c r="C45" s="511"/>
      <c r="D45" s="19" t="s">
        <v>21</v>
      </c>
      <c r="E45" s="19"/>
      <c r="F45" s="20">
        <v>2188375</v>
      </c>
      <c r="G45" s="20">
        <v>2089747</v>
      </c>
      <c r="H45" s="20">
        <v>2556678</v>
      </c>
      <c r="I45" s="39" t="s">
        <v>20</v>
      </c>
      <c r="K45" s="1"/>
      <c r="L45" s="1"/>
    </row>
    <row r="46" spans="1:12" s="4" customFormat="1" ht="14.25" x14ac:dyDescent="0.2">
      <c r="A46" s="1"/>
      <c r="B46" s="509"/>
      <c r="C46" s="511"/>
      <c r="D46" s="19" t="s">
        <v>22</v>
      </c>
      <c r="E46" s="19"/>
      <c r="F46" s="20">
        <v>2454095</v>
      </c>
      <c r="G46" s="20">
        <v>2566242</v>
      </c>
      <c r="H46" s="20">
        <v>3112233</v>
      </c>
      <c r="I46" s="39" t="s">
        <v>20</v>
      </c>
      <c r="K46" s="1"/>
      <c r="L46" s="1"/>
    </row>
    <row r="47" spans="1:12" s="4" customFormat="1" ht="14.25" customHeight="1" x14ac:dyDescent="0.2">
      <c r="A47" s="1"/>
      <c r="B47" s="509"/>
      <c r="C47" s="511" t="s">
        <v>34</v>
      </c>
      <c r="D47" s="19" t="s">
        <v>19</v>
      </c>
      <c r="E47" s="19"/>
      <c r="F47" s="20">
        <v>1035624</v>
      </c>
      <c r="G47" s="20">
        <v>1820700</v>
      </c>
      <c r="H47" s="20">
        <v>1455825</v>
      </c>
      <c r="I47" s="39" t="s">
        <v>20</v>
      </c>
      <c r="K47" s="1"/>
      <c r="L47" s="1"/>
    </row>
    <row r="48" spans="1:12" s="4" customFormat="1" ht="14.25" x14ac:dyDescent="0.2">
      <c r="A48" s="1"/>
      <c r="B48" s="509"/>
      <c r="C48" s="511"/>
      <c r="D48" s="19" t="s">
        <v>21</v>
      </c>
      <c r="E48" s="19"/>
      <c r="F48" s="20">
        <v>1710625</v>
      </c>
      <c r="G48" s="20">
        <v>2919432</v>
      </c>
      <c r="H48" s="20">
        <v>2280938</v>
      </c>
      <c r="I48" s="39" t="s">
        <v>20</v>
      </c>
      <c r="K48" s="1"/>
      <c r="L48" s="1"/>
    </row>
    <row r="49" spans="1:12" s="4" customFormat="1" ht="14.25" x14ac:dyDescent="0.2">
      <c r="A49" s="1"/>
      <c r="B49" s="510"/>
      <c r="C49" s="515"/>
      <c r="D49" s="40" t="s">
        <v>22</v>
      </c>
      <c r="E49" s="40"/>
      <c r="F49" s="41">
        <v>1952985</v>
      </c>
      <c r="G49" s="41">
        <v>4039572</v>
      </c>
      <c r="H49" s="41">
        <v>3021368</v>
      </c>
      <c r="I49" s="42" t="s">
        <v>20</v>
      </c>
      <c r="K49" s="1"/>
      <c r="L49" s="1"/>
    </row>
    <row r="50" spans="1:12" s="4" customFormat="1" x14ac:dyDescent="0.2">
      <c r="A50" s="1"/>
      <c r="B50" s="514" t="s">
        <v>35</v>
      </c>
      <c r="C50" s="43"/>
      <c r="D50" s="44" t="s">
        <v>16</v>
      </c>
      <c r="E50" s="44"/>
      <c r="F50" s="45">
        <v>66</v>
      </c>
      <c r="G50" s="45">
        <v>64</v>
      </c>
      <c r="H50" s="45">
        <v>64</v>
      </c>
      <c r="I50" s="46">
        <v>67</v>
      </c>
      <c r="K50" s="1"/>
      <c r="L50" s="1"/>
    </row>
    <row r="51" spans="1:12" s="4" customFormat="1" x14ac:dyDescent="0.2">
      <c r="A51" s="1"/>
      <c r="B51" s="509"/>
      <c r="C51" s="47"/>
      <c r="D51" s="36" t="s">
        <v>17</v>
      </c>
      <c r="E51" s="36"/>
      <c r="F51" s="37">
        <v>710</v>
      </c>
      <c r="G51" s="37">
        <v>764</v>
      </c>
      <c r="H51" s="37">
        <v>878</v>
      </c>
      <c r="I51" s="38">
        <v>824</v>
      </c>
      <c r="K51" s="1"/>
      <c r="L51" s="1"/>
    </row>
    <row r="52" spans="1:12" s="4" customFormat="1" ht="14.25" customHeight="1" x14ac:dyDescent="0.2">
      <c r="A52" s="1"/>
      <c r="B52" s="509"/>
      <c r="C52" s="511" t="s">
        <v>36</v>
      </c>
      <c r="D52" s="19" t="s">
        <v>19</v>
      </c>
      <c r="E52" s="19"/>
      <c r="F52" s="20">
        <v>1251030</v>
      </c>
      <c r="G52" s="20">
        <v>1295840</v>
      </c>
      <c r="H52" s="20" t="s">
        <v>20</v>
      </c>
      <c r="I52" s="39">
        <v>2076749</v>
      </c>
      <c r="K52" s="1"/>
      <c r="L52" s="1"/>
    </row>
    <row r="53" spans="1:12" s="4" customFormat="1" ht="14.25" x14ac:dyDescent="0.2">
      <c r="A53" s="1"/>
      <c r="B53" s="509"/>
      <c r="C53" s="511"/>
      <c r="D53" s="19" t="s">
        <v>21</v>
      </c>
      <c r="E53" s="19"/>
      <c r="F53" s="20">
        <v>2511625</v>
      </c>
      <c r="G53" s="20">
        <v>2631025</v>
      </c>
      <c r="H53" s="20" t="s">
        <v>20</v>
      </c>
      <c r="I53" s="39">
        <v>3824390</v>
      </c>
      <c r="K53" s="1"/>
      <c r="L53" s="1"/>
    </row>
    <row r="54" spans="1:12" s="4" customFormat="1" ht="14.25" x14ac:dyDescent="0.2">
      <c r="A54" s="1"/>
      <c r="B54" s="509"/>
      <c r="C54" s="511"/>
      <c r="D54" s="19" t="s">
        <v>22</v>
      </c>
      <c r="E54" s="19"/>
      <c r="F54" s="20">
        <v>2915005</v>
      </c>
      <c r="G54" s="20">
        <v>3287738</v>
      </c>
      <c r="H54" s="20" t="s">
        <v>20</v>
      </c>
      <c r="I54" s="39">
        <v>5346470</v>
      </c>
      <c r="K54" s="1"/>
      <c r="L54" s="1"/>
    </row>
    <row r="55" spans="1:12" s="4" customFormat="1" ht="14.25" customHeight="1" x14ac:dyDescent="0.2">
      <c r="A55" s="1"/>
      <c r="B55" s="509"/>
      <c r="C55" s="511" t="s">
        <v>37</v>
      </c>
      <c r="D55" s="19" t="s">
        <v>19</v>
      </c>
      <c r="E55" s="19"/>
      <c r="F55" s="20">
        <v>925815</v>
      </c>
      <c r="G55" s="20">
        <v>1085520</v>
      </c>
      <c r="H55" s="20">
        <v>1414240</v>
      </c>
      <c r="I55" s="39" t="s">
        <v>20</v>
      </c>
      <c r="K55" s="1"/>
      <c r="L55" s="1"/>
    </row>
    <row r="56" spans="1:12" s="4" customFormat="1" ht="14.25" x14ac:dyDescent="0.2">
      <c r="A56" s="1"/>
      <c r="B56" s="509"/>
      <c r="C56" s="511"/>
      <c r="D56" s="19" t="s">
        <v>21</v>
      </c>
      <c r="E56" s="19"/>
      <c r="F56" s="20">
        <v>2237388</v>
      </c>
      <c r="G56" s="20">
        <v>2347390</v>
      </c>
      <c r="H56" s="20">
        <v>4419633</v>
      </c>
      <c r="I56" s="39" t="s">
        <v>20</v>
      </c>
      <c r="K56" s="1"/>
      <c r="L56" s="1"/>
    </row>
    <row r="57" spans="1:12" s="4" customFormat="1" ht="14.25" x14ac:dyDescent="0.2">
      <c r="A57" s="1"/>
      <c r="B57" s="509"/>
      <c r="C57" s="511"/>
      <c r="D57" s="19" t="s">
        <v>22</v>
      </c>
      <c r="E57" s="19"/>
      <c r="F57" s="20">
        <v>2740829</v>
      </c>
      <c r="G57" s="20">
        <v>2811663</v>
      </c>
      <c r="H57" s="20">
        <v>5255187</v>
      </c>
      <c r="I57" s="39" t="s">
        <v>20</v>
      </c>
      <c r="K57" s="1"/>
      <c r="L57" s="1"/>
    </row>
    <row r="58" spans="1:12" s="4" customFormat="1" ht="14.25" customHeight="1" x14ac:dyDescent="0.2">
      <c r="A58" s="1"/>
      <c r="B58" s="509"/>
      <c r="C58" s="511" t="s">
        <v>38</v>
      </c>
      <c r="D58" s="19" t="s">
        <v>19</v>
      </c>
      <c r="E58" s="19"/>
      <c r="F58" s="20">
        <v>487988</v>
      </c>
      <c r="G58" s="20">
        <v>1195200</v>
      </c>
      <c r="H58" s="20">
        <v>1068400</v>
      </c>
      <c r="I58" s="39" t="s">
        <v>20</v>
      </c>
      <c r="K58" s="1"/>
      <c r="L58" s="1"/>
    </row>
    <row r="59" spans="1:12" s="4" customFormat="1" ht="14.25" x14ac:dyDescent="0.2">
      <c r="A59" s="1"/>
      <c r="B59" s="509"/>
      <c r="C59" s="511"/>
      <c r="D59" s="19" t="s">
        <v>21</v>
      </c>
      <c r="E59" s="19"/>
      <c r="F59" s="20">
        <v>1408463</v>
      </c>
      <c r="G59" s="20">
        <v>2402780</v>
      </c>
      <c r="H59" s="20">
        <v>2494618</v>
      </c>
      <c r="I59" s="39" t="s">
        <v>20</v>
      </c>
      <c r="K59" s="1"/>
      <c r="L59" s="1"/>
    </row>
    <row r="60" spans="1:12" s="4" customFormat="1" ht="14.25" x14ac:dyDescent="0.2">
      <c r="A60" s="1"/>
      <c r="B60" s="509"/>
      <c r="C60" s="511"/>
      <c r="D60" s="19" t="s">
        <v>22</v>
      </c>
      <c r="E60" s="19"/>
      <c r="F60" s="20">
        <v>1613493</v>
      </c>
      <c r="G60" s="20">
        <v>2824210</v>
      </c>
      <c r="H60" s="20">
        <v>3117224</v>
      </c>
      <c r="I60" s="39" t="s">
        <v>20</v>
      </c>
      <c r="K60" s="1"/>
      <c r="L60" s="1"/>
    </row>
    <row r="61" spans="1:12" s="4" customFormat="1" ht="14.25" customHeight="1" x14ac:dyDescent="0.2">
      <c r="A61" s="1"/>
      <c r="B61" s="509"/>
      <c r="C61" s="511" t="s">
        <v>39</v>
      </c>
      <c r="D61" s="19" t="s">
        <v>19</v>
      </c>
      <c r="E61" s="19"/>
      <c r="F61" s="20">
        <v>981833</v>
      </c>
      <c r="G61" s="20">
        <v>896480</v>
      </c>
      <c r="H61" s="20">
        <v>1544320</v>
      </c>
      <c r="I61" s="39" t="s">
        <v>20</v>
      </c>
      <c r="K61" s="1"/>
      <c r="L61" s="1"/>
    </row>
    <row r="62" spans="1:12" s="4" customFormat="1" ht="14.25" x14ac:dyDescent="0.2">
      <c r="A62" s="1"/>
      <c r="B62" s="509"/>
      <c r="C62" s="511"/>
      <c r="D62" s="19" t="s">
        <v>21</v>
      </c>
      <c r="E62" s="19"/>
      <c r="F62" s="20">
        <v>1756363</v>
      </c>
      <c r="G62" s="20">
        <v>1740010</v>
      </c>
      <c r="H62" s="20">
        <v>3182750</v>
      </c>
      <c r="I62" s="39" t="s">
        <v>20</v>
      </c>
      <c r="K62" s="1"/>
      <c r="L62" s="1"/>
    </row>
    <row r="63" spans="1:12" s="4" customFormat="1" ht="14.25" x14ac:dyDescent="0.2">
      <c r="A63" s="1"/>
      <c r="B63" s="509"/>
      <c r="C63" s="511"/>
      <c r="D63" s="19" t="s">
        <v>22</v>
      </c>
      <c r="E63" s="19"/>
      <c r="F63" s="20">
        <v>1947804</v>
      </c>
      <c r="G63" s="20">
        <v>2126850</v>
      </c>
      <c r="H63" s="20">
        <v>3769790</v>
      </c>
      <c r="I63" s="39" t="s">
        <v>20</v>
      </c>
      <c r="K63" s="1"/>
      <c r="L63" s="1"/>
    </row>
    <row r="64" spans="1:12" s="4" customFormat="1" ht="14.25" customHeight="1" x14ac:dyDescent="0.2">
      <c r="A64" s="1"/>
      <c r="B64" s="509"/>
      <c r="C64" s="511" t="s">
        <v>40</v>
      </c>
      <c r="D64" s="19" t="s">
        <v>19</v>
      </c>
      <c r="E64" s="19"/>
      <c r="F64" s="20">
        <v>868725</v>
      </c>
      <c r="G64" s="20">
        <v>692240</v>
      </c>
      <c r="H64" s="20">
        <v>1172720</v>
      </c>
      <c r="I64" s="39" t="s">
        <v>20</v>
      </c>
      <c r="K64" s="1"/>
      <c r="L64" s="1"/>
    </row>
    <row r="65" spans="1:12" s="4" customFormat="1" ht="14.25" x14ac:dyDescent="0.2">
      <c r="A65" s="1"/>
      <c r="B65" s="509"/>
      <c r="C65" s="511"/>
      <c r="D65" s="19" t="s">
        <v>21</v>
      </c>
      <c r="E65" s="19"/>
      <c r="F65" s="20">
        <v>1817600</v>
      </c>
      <c r="G65" s="20">
        <v>1716135</v>
      </c>
      <c r="H65" s="20">
        <v>2402428</v>
      </c>
      <c r="I65" s="39" t="s">
        <v>20</v>
      </c>
      <c r="K65" s="1"/>
      <c r="L65" s="1"/>
    </row>
    <row r="66" spans="1:12" s="4" customFormat="1" ht="14.25" x14ac:dyDescent="0.2">
      <c r="A66" s="1"/>
      <c r="B66" s="509"/>
      <c r="C66" s="511"/>
      <c r="D66" s="19" t="s">
        <v>22</v>
      </c>
      <c r="E66" s="19"/>
      <c r="F66" s="20">
        <v>2047494</v>
      </c>
      <c r="G66" s="20">
        <v>1959885</v>
      </c>
      <c r="H66" s="20">
        <v>2893855</v>
      </c>
      <c r="I66" s="39" t="s">
        <v>20</v>
      </c>
      <c r="K66" s="1"/>
      <c r="L66" s="1"/>
    </row>
    <row r="67" spans="1:12" s="4" customFormat="1" ht="14.25" customHeight="1" x14ac:dyDescent="0.2">
      <c r="A67" s="1"/>
      <c r="B67" s="509"/>
      <c r="C67" s="511" t="s">
        <v>41</v>
      </c>
      <c r="D67" s="19" t="s">
        <v>19</v>
      </c>
      <c r="E67" s="19"/>
      <c r="F67" s="20">
        <v>673118</v>
      </c>
      <c r="G67" s="20">
        <v>1185280</v>
      </c>
      <c r="H67" s="20">
        <v>1211920</v>
      </c>
      <c r="I67" s="39" t="s">
        <v>20</v>
      </c>
      <c r="K67" s="1"/>
      <c r="L67" s="1"/>
    </row>
    <row r="68" spans="1:12" s="4" customFormat="1" ht="14.25" x14ac:dyDescent="0.2">
      <c r="A68" s="1"/>
      <c r="B68" s="509"/>
      <c r="C68" s="511"/>
      <c r="D68" s="19" t="s">
        <v>21</v>
      </c>
      <c r="E68" s="19"/>
      <c r="F68" s="20">
        <v>1456388</v>
      </c>
      <c r="G68" s="20">
        <v>1962525</v>
      </c>
      <c r="H68" s="20">
        <v>2585710</v>
      </c>
      <c r="I68" s="39" t="s">
        <v>20</v>
      </c>
      <c r="K68" s="1"/>
      <c r="L68" s="1"/>
    </row>
    <row r="69" spans="1:12" s="4" customFormat="1" ht="14.25" x14ac:dyDescent="0.2">
      <c r="A69" s="1"/>
      <c r="B69" s="509"/>
      <c r="C69" s="511"/>
      <c r="D69" s="19" t="s">
        <v>22</v>
      </c>
      <c r="E69" s="19"/>
      <c r="F69" s="20">
        <v>1626908</v>
      </c>
      <c r="G69" s="20">
        <v>2247408</v>
      </c>
      <c r="H69" s="20">
        <v>3073010</v>
      </c>
      <c r="I69" s="39" t="s">
        <v>20</v>
      </c>
      <c r="K69" s="1"/>
      <c r="L69" s="1"/>
    </row>
    <row r="70" spans="1:12" s="4" customFormat="1" ht="14.25" customHeight="1" x14ac:dyDescent="0.2">
      <c r="A70" s="1"/>
      <c r="B70" s="509"/>
      <c r="C70" s="511" t="s">
        <v>42</v>
      </c>
      <c r="D70" s="19" t="s">
        <v>19</v>
      </c>
      <c r="E70" s="19"/>
      <c r="F70" s="20">
        <v>383790</v>
      </c>
      <c r="G70" s="20">
        <v>1100800</v>
      </c>
      <c r="H70" s="20">
        <v>1340640</v>
      </c>
      <c r="I70" s="39" t="s">
        <v>20</v>
      </c>
      <c r="K70" s="1"/>
      <c r="L70" s="1"/>
    </row>
    <row r="71" spans="1:12" s="4" customFormat="1" ht="14.25" x14ac:dyDescent="0.2">
      <c r="A71" s="1"/>
      <c r="B71" s="509"/>
      <c r="C71" s="511"/>
      <c r="D71" s="19" t="s">
        <v>21</v>
      </c>
      <c r="E71" s="19"/>
      <c r="F71" s="20">
        <v>1613475</v>
      </c>
      <c r="G71" s="20">
        <v>2130605</v>
      </c>
      <c r="H71" s="20">
        <v>2743750</v>
      </c>
      <c r="I71" s="39" t="s">
        <v>20</v>
      </c>
      <c r="K71" s="1"/>
      <c r="L71" s="1"/>
    </row>
    <row r="72" spans="1:12" s="4" customFormat="1" ht="14.25" x14ac:dyDescent="0.2">
      <c r="A72" s="1"/>
      <c r="B72" s="510"/>
      <c r="C72" s="515"/>
      <c r="D72" s="40" t="s">
        <v>22</v>
      </c>
      <c r="E72" s="40"/>
      <c r="F72" s="41">
        <v>1771568</v>
      </c>
      <c r="G72" s="41">
        <v>2485015</v>
      </c>
      <c r="H72" s="41">
        <v>3371723</v>
      </c>
      <c r="I72" s="42" t="s">
        <v>20</v>
      </c>
      <c r="K72" s="1"/>
      <c r="L72" s="1"/>
    </row>
    <row r="73" spans="1:12" s="4" customFormat="1" x14ac:dyDescent="0.2">
      <c r="A73" s="1"/>
      <c r="B73" s="514" t="s">
        <v>43</v>
      </c>
      <c r="C73" s="43"/>
      <c r="D73" s="44" t="s">
        <v>16</v>
      </c>
      <c r="E73" s="44"/>
      <c r="F73" s="45">
        <v>66</v>
      </c>
      <c r="G73" s="45">
        <v>64</v>
      </c>
      <c r="H73" s="45">
        <v>62</v>
      </c>
      <c r="I73" s="46">
        <v>61</v>
      </c>
      <c r="K73" s="1"/>
      <c r="L73" s="1"/>
    </row>
    <row r="74" spans="1:12" s="4" customFormat="1" x14ac:dyDescent="0.2">
      <c r="A74" s="1"/>
      <c r="B74" s="509"/>
      <c r="C74" s="47"/>
      <c r="D74" s="36" t="s">
        <v>17</v>
      </c>
      <c r="E74" s="36"/>
      <c r="F74" s="37">
        <v>731</v>
      </c>
      <c r="G74" s="37">
        <v>749</v>
      </c>
      <c r="H74" s="37">
        <v>862</v>
      </c>
      <c r="I74" s="38">
        <v>732</v>
      </c>
      <c r="K74" s="1"/>
      <c r="L74" s="1"/>
    </row>
    <row r="75" spans="1:12" s="4" customFormat="1" ht="14.25" customHeight="1" x14ac:dyDescent="0.2">
      <c r="A75" s="1"/>
      <c r="B75" s="509"/>
      <c r="C75" s="511" t="s">
        <v>44</v>
      </c>
      <c r="D75" s="19" t="s">
        <v>19</v>
      </c>
      <c r="E75" s="19"/>
      <c r="F75" s="20">
        <v>603818</v>
      </c>
      <c r="G75" s="20">
        <v>1035520</v>
      </c>
      <c r="H75" s="20">
        <v>1146070</v>
      </c>
      <c r="I75" s="39" t="s">
        <v>20</v>
      </c>
      <c r="K75" s="1"/>
      <c r="L75" s="1"/>
    </row>
    <row r="76" spans="1:12" s="4" customFormat="1" ht="14.25" x14ac:dyDescent="0.2">
      <c r="A76" s="1"/>
      <c r="B76" s="509"/>
      <c r="C76" s="511"/>
      <c r="D76" s="19" t="s">
        <v>21</v>
      </c>
      <c r="E76" s="19"/>
      <c r="F76" s="20">
        <v>1745263</v>
      </c>
      <c r="G76" s="20">
        <v>2464210</v>
      </c>
      <c r="H76" s="20">
        <v>1790805</v>
      </c>
      <c r="I76" s="39" t="s">
        <v>20</v>
      </c>
      <c r="K76" s="1"/>
      <c r="L76" s="1"/>
    </row>
    <row r="77" spans="1:12" s="4" customFormat="1" ht="14.25" x14ac:dyDescent="0.2">
      <c r="A77" s="1"/>
      <c r="B77" s="509"/>
      <c r="C77" s="511"/>
      <c r="D77" s="19" t="s">
        <v>22</v>
      </c>
      <c r="E77" s="19"/>
      <c r="F77" s="20">
        <v>2024340</v>
      </c>
      <c r="G77" s="20">
        <v>2850130</v>
      </c>
      <c r="H77" s="20">
        <v>2440633</v>
      </c>
      <c r="I77" s="39" t="s">
        <v>20</v>
      </c>
      <c r="K77" s="1"/>
      <c r="L77" s="1"/>
    </row>
    <row r="78" spans="1:12" s="4" customFormat="1" ht="14.25" customHeight="1" x14ac:dyDescent="0.2">
      <c r="A78" s="1"/>
      <c r="B78" s="509"/>
      <c r="C78" s="511" t="s">
        <v>45</v>
      </c>
      <c r="D78" s="19" t="s">
        <v>19</v>
      </c>
      <c r="E78" s="19"/>
      <c r="F78" s="20">
        <v>942315</v>
      </c>
      <c r="G78" s="20">
        <v>899520</v>
      </c>
      <c r="H78" s="20">
        <v>1273558</v>
      </c>
      <c r="I78" s="39" t="s">
        <v>20</v>
      </c>
      <c r="K78" s="1"/>
      <c r="L78" s="1"/>
    </row>
    <row r="79" spans="1:12" s="4" customFormat="1" ht="14.25" x14ac:dyDescent="0.2">
      <c r="A79" s="1"/>
      <c r="B79" s="509"/>
      <c r="C79" s="511"/>
      <c r="D79" s="19" t="s">
        <v>21</v>
      </c>
      <c r="E79" s="19"/>
      <c r="F79" s="20">
        <v>1541497</v>
      </c>
      <c r="G79" s="20">
        <v>1991404</v>
      </c>
      <c r="H79" s="20">
        <v>2946963</v>
      </c>
      <c r="I79" s="39" t="s">
        <v>20</v>
      </c>
      <c r="K79" s="1"/>
      <c r="L79" s="1"/>
    </row>
    <row r="80" spans="1:12" s="4" customFormat="1" ht="14.25" x14ac:dyDescent="0.2">
      <c r="A80" s="1"/>
      <c r="B80" s="509"/>
      <c r="C80" s="511"/>
      <c r="D80" s="19" t="s">
        <v>22</v>
      </c>
      <c r="E80" s="19"/>
      <c r="F80" s="20">
        <v>1737843</v>
      </c>
      <c r="G80" s="20">
        <v>2345694</v>
      </c>
      <c r="H80" s="20">
        <v>3474003</v>
      </c>
      <c r="I80" s="39" t="s">
        <v>20</v>
      </c>
      <c r="K80" s="1"/>
      <c r="L80" s="1"/>
    </row>
    <row r="81" spans="1:12" s="4" customFormat="1" ht="14.25" customHeight="1" x14ac:dyDescent="0.2">
      <c r="A81" s="1"/>
      <c r="B81" s="509"/>
      <c r="C81" s="511" t="s">
        <v>46</v>
      </c>
      <c r="D81" s="19" t="s">
        <v>19</v>
      </c>
      <c r="E81" s="19"/>
      <c r="F81" s="20">
        <v>475860</v>
      </c>
      <c r="G81" s="20">
        <v>1414480</v>
      </c>
      <c r="H81" s="20" t="s">
        <v>20</v>
      </c>
      <c r="I81" s="39" t="s">
        <v>20</v>
      </c>
      <c r="K81" s="1"/>
      <c r="L81" s="1"/>
    </row>
    <row r="82" spans="1:12" s="4" customFormat="1" ht="14.25" x14ac:dyDescent="0.2">
      <c r="A82" s="1"/>
      <c r="B82" s="509"/>
      <c r="C82" s="511"/>
      <c r="D82" s="19" t="s">
        <v>21</v>
      </c>
      <c r="E82" s="19"/>
      <c r="F82" s="20">
        <v>1663025</v>
      </c>
      <c r="G82" s="20">
        <v>2036344</v>
      </c>
      <c r="H82" s="20" t="s">
        <v>20</v>
      </c>
      <c r="I82" s="39" t="s">
        <v>20</v>
      </c>
      <c r="K82" s="1"/>
      <c r="L82" s="1"/>
    </row>
    <row r="83" spans="1:12" s="4" customFormat="1" ht="14.25" x14ac:dyDescent="0.2">
      <c r="A83" s="1"/>
      <c r="B83" s="509"/>
      <c r="C83" s="511"/>
      <c r="D83" s="19" t="s">
        <v>22</v>
      </c>
      <c r="E83" s="19"/>
      <c r="F83" s="20">
        <v>1940060</v>
      </c>
      <c r="G83" s="20">
        <v>2635440</v>
      </c>
      <c r="H83" s="20" t="s">
        <v>20</v>
      </c>
      <c r="I83" s="39" t="s">
        <v>20</v>
      </c>
      <c r="K83" s="1"/>
      <c r="L83" s="1"/>
    </row>
    <row r="84" spans="1:12" s="4" customFormat="1" ht="14.25" customHeight="1" x14ac:dyDescent="0.2">
      <c r="A84" s="1"/>
      <c r="B84" s="509"/>
      <c r="C84" s="511" t="s">
        <v>47</v>
      </c>
      <c r="D84" s="19" t="s">
        <v>19</v>
      </c>
      <c r="E84" s="19"/>
      <c r="F84" s="20">
        <v>1755188</v>
      </c>
      <c r="G84" s="20">
        <v>1404160</v>
      </c>
      <c r="H84" s="20" t="s">
        <v>20</v>
      </c>
      <c r="I84" s="39">
        <v>2001258</v>
      </c>
      <c r="K84" s="1"/>
      <c r="L84" s="1"/>
    </row>
    <row r="85" spans="1:12" s="4" customFormat="1" ht="14.25" x14ac:dyDescent="0.2">
      <c r="A85" s="1"/>
      <c r="B85" s="509"/>
      <c r="C85" s="511"/>
      <c r="D85" s="19" t="s">
        <v>21</v>
      </c>
      <c r="E85" s="19"/>
      <c r="F85" s="20">
        <v>2726630</v>
      </c>
      <c r="G85" s="20">
        <v>2520385</v>
      </c>
      <c r="H85" s="20" t="s">
        <v>20</v>
      </c>
      <c r="I85" s="39">
        <v>4446900</v>
      </c>
      <c r="K85" s="1"/>
      <c r="L85" s="1"/>
    </row>
    <row r="86" spans="1:12" s="4" customFormat="1" ht="14.25" x14ac:dyDescent="0.2">
      <c r="A86" s="1"/>
      <c r="B86" s="509"/>
      <c r="C86" s="511"/>
      <c r="D86" s="19" t="s">
        <v>22</v>
      </c>
      <c r="E86" s="19"/>
      <c r="F86" s="20">
        <v>3604540</v>
      </c>
      <c r="G86" s="20">
        <v>3583948</v>
      </c>
      <c r="H86" s="20" t="s">
        <v>20</v>
      </c>
      <c r="I86" s="39">
        <v>6294750</v>
      </c>
      <c r="K86" s="1"/>
      <c r="L86" s="1"/>
    </row>
    <row r="87" spans="1:12" s="4" customFormat="1" ht="14.25" customHeight="1" x14ac:dyDescent="0.2">
      <c r="A87" s="1"/>
      <c r="B87" s="509"/>
      <c r="C87" s="511" t="s">
        <v>48</v>
      </c>
      <c r="D87" s="19" t="s">
        <v>19</v>
      </c>
      <c r="E87" s="19"/>
      <c r="F87" s="20">
        <v>874830</v>
      </c>
      <c r="G87" s="20">
        <v>1396960</v>
      </c>
      <c r="H87" s="20" t="s">
        <v>20</v>
      </c>
      <c r="I87" s="39" t="s">
        <v>20</v>
      </c>
      <c r="K87" s="1"/>
      <c r="L87" s="1"/>
    </row>
    <row r="88" spans="1:12" s="4" customFormat="1" ht="14.25" x14ac:dyDescent="0.2">
      <c r="A88" s="1"/>
      <c r="B88" s="509"/>
      <c r="C88" s="511"/>
      <c r="D88" s="19" t="s">
        <v>21</v>
      </c>
      <c r="E88" s="19"/>
      <c r="F88" s="20">
        <v>1848517</v>
      </c>
      <c r="G88" s="20">
        <v>2834965</v>
      </c>
      <c r="H88" s="20" t="s">
        <v>20</v>
      </c>
      <c r="I88" s="39" t="s">
        <v>20</v>
      </c>
      <c r="K88" s="1"/>
      <c r="L88" s="1"/>
    </row>
    <row r="89" spans="1:12" s="4" customFormat="1" ht="14.25" x14ac:dyDescent="0.2">
      <c r="A89" s="1"/>
      <c r="B89" s="509"/>
      <c r="C89" s="511"/>
      <c r="D89" s="19" t="s">
        <v>22</v>
      </c>
      <c r="E89" s="19"/>
      <c r="F89" s="20">
        <v>2203650</v>
      </c>
      <c r="G89" s="20">
        <v>3450650</v>
      </c>
      <c r="H89" s="20" t="s">
        <v>20</v>
      </c>
      <c r="I89" s="39" t="s">
        <v>20</v>
      </c>
      <c r="K89" s="1"/>
      <c r="L89" s="1"/>
    </row>
    <row r="90" spans="1:12" s="4" customFormat="1" ht="14.25" customHeight="1" x14ac:dyDescent="0.2">
      <c r="A90" s="1"/>
      <c r="B90" s="509"/>
      <c r="C90" s="511" t="s">
        <v>49</v>
      </c>
      <c r="D90" s="19" t="s">
        <v>19</v>
      </c>
      <c r="E90" s="19"/>
      <c r="F90" s="20">
        <v>854453</v>
      </c>
      <c r="G90" s="20">
        <v>1064320</v>
      </c>
      <c r="H90" s="20">
        <v>1210473</v>
      </c>
      <c r="I90" s="39" t="s">
        <v>20</v>
      </c>
      <c r="K90" s="1"/>
      <c r="L90" s="1"/>
    </row>
    <row r="91" spans="1:12" s="4" customFormat="1" ht="14.25" x14ac:dyDescent="0.2">
      <c r="A91" s="1"/>
      <c r="B91" s="509"/>
      <c r="C91" s="511"/>
      <c r="D91" s="19" t="s">
        <v>21</v>
      </c>
      <c r="E91" s="19"/>
      <c r="F91" s="20">
        <v>1832983</v>
      </c>
      <c r="G91" s="20">
        <v>2023237</v>
      </c>
      <c r="H91" s="20">
        <v>2994373</v>
      </c>
      <c r="I91" s="39" t="s">
        <v>20</v>
      </c>
      <c r="K91" s="1"/>
      <c r="L91" s="1"/>
    </row>
    <row r="92" spans="1:12" s="4" customFormat="1" ht="14.25" x14ac:dyDescent="0.2">
      <c r="A92" s="1"/>
      <c r="B92" s="509"/>
      <c r="C92" s="511"/>
      <c r="D92" s="19" t="s">
        <v>22</v>
      </c>
      <c r="E92" s="19"/>
      <c r="F92" s="20">
        <v>2111285</v>
      </c>
      <c r="G92" s="20">
        <v>2300327</v>
      </c>
      <c r="H92" s="20">
        <v>3844458</v>
      </c>
      <c r="I92" s="39" t="s">
        <v>20</v>
      </c>
      <c r="K92" s="1"/>
      <c r="L92" s="1"/>
    </row>
    <row r="93" spans="1:12" s="4" customFormat="1" ht="14.25" customHeight="1" x14ac:dyDescent="0.2">
      <c r="A93" s="1"/>
      <c r="B93" s="509"/>
      <c r="C93" s="511" t="s">
        <v>50</v>
      </c>
      <c r="D93" s="19" t="s">
        <v>19</v>
      </c>
      <c r="E93" s="19"/>
      <c r="F93" s="20">
        <v>651008</v>
      </c>
      <c r="G93" s="20">
        <v>1098000</v>
      </c>
      <c r="H93" s="20">
        <v>1336255</v>
      </c>
      <c r="I93" s="39" t="s">
        <v>20</v>
      </c>
      <c r="K93" s="1"/>
      <c r="L93" s="1"/>
    </row>
    <row r="94" spans="1:12" s="4" customFormat="1" ht="14.25" x14ac:dyDescent="0.2">
      <c r="A94" s="1"/>
      <c r="B94" s="509"/>
      <c r="C94" s="511"/>
      <c r="D94" s="19" t="s">
        <v>21</v>
      </c>
      <c r="E94" s="19"/>
      <c r="F94" s="20">
        <v>1600890</v>
      </c>
      <c r="G94" s="20">
        <v>2226403</v>
      </c>
      <c r="H94" s="20">
        <v>2792880</v>
      </c>
      <c r="I94" s="39" t="s">
        <v>20</v>
      </c>
      <c r="K94" s="1"/>
      <c r="L94" s="1"/>
    </row>
    <row r="95" spans="1:12" s="4" customFormat="1" ht="14.25" x14ac:dyDescent="0.2">
      <c r="A95" s="1"/>
      <c r="B95" s="510"/>
      <c r="C95" s="515"/>
      <c r="D95" s="40" t="s">
        <v>22</v>
      </c>
      <c r="E95" s="40"/>
      <c r="F95" s="41">
        <v>1770218</v>
      </c>
      <c r="G95" s="41">
        <v>2534288</v>
      </c>
      <c r="H95" s="41">
        <v>3075815</v>
      </c>
      <c r="I95" s="42" t="s">
        <v>20</v>
      </c>
      <c r="K95" s="1"/>
      <c r="L95" s="1"/>
    </row>
    <row r="96" spans="1:12" s="4" customFormat="1" x14ac:dyDescent="0.2">
      <c r="A96" s="1"/>
      <c r="B96" s="514" t="s">
        <v>51</v>
      </c>
      <c r="C96" s="43"/>
      <c r="D96" s="44" t="s">
        <v>16</v>
      </c>
      <c r="E96" s="44"/>
      <c r="F96" s="45">
        <v>66</v>
      </c>
      <c r="G96" s="45">
        <v>62</v>
      </c>
      <c r="H96" s="45">
        <v>63</v>
      </c>
      <c r="I96" s="46">
        <v>65</v>
      </c>
      <c r="K96" s="1"/>
      <c r="L96" s="1"/>
    </row>
    <row r="97" spans="1:12" s="4" customFormat="1" x14ac:dyDescent="0.2">
      <c r="A97" s="1"/>
      <c r="B97" s="509"/>
      <c r="C97" s="47"/>
      <c r="D97" s="36" t="s">
        <v>17</v>
      </c>
      <c r="E97" s="36"/>
      <c r="F97" s="37">
        <v>753</v>
      </c>
      <c r="G97" s="37">
        <v>789</v>
      </c>
      <c r="H97" s="37">
        <v>795</v>
      </c>
      <c r="I97" s="38">
        <v>826</v>
      </c>
      <c r="K97" s="1"/>
      <c r="L97" s="1"/>
    </row>
    <row r="98" spans="1:12" s="4" customFormat="1" ht="14.25" customHeight="1" x14ac:dyDescent="0.2">
      <c r="A98" s="1"/>
      <c r="B98" s="509"/>
      <c r="C98" s="511" t="s">
        <v>52</v>
      </c>
      <c r="D98" s="19" t="s">
        <v>19</v>
      </c>
      <c r="E98" s="19"/>
      <c r="F98" s="20">
        <v>756690</v>
      </c>
      <c r="G98" s="20">
        <v>871333</v>
      </c>
      <c r="H98" s="20">
        <v>950749</v>
      </c>
      <c r="I98" s="39" t="s">
        <v>20</v>
      </c>
      <c r="K98" s="1"/>
      <c r="L98" s="1"/>
    </row>
    <row r="99" spans="1:12" s="4" customFormat="1" ht="14.25" x14ac:dyDescent="0.2">
      <c r="A99" s="1"/>
      <c r="B99" s="509"/>
      <c r="C99" s="511"/>
      <c r="D99" s="19" t="s">
        <v>21</v>
      </c>
      <c r="E99" s="19"/>
      <c r="F99" s="20">
        <v>2337124</v>
      </c>
      <c r="G99" s="20">
        <v>2124383</v>
      </c>
      <c r="H99" s="20">
        <v>2493319</v>
      </c>
      <c r="I99" s="39" t="s">
        <v>20</v>
      </c>
      <c r="K99" s="1"/>
      <c r="L99" s="1"/>
    </row>
    <row r="100" spans="1:12" s="4" customFormat="1" ht="14.25" x14ac:dyDescent="0.2">
      <c r="A100" s="1"/>
      <c r="B100" s="509"/>
      <c r="C100" s="511"/>
      <c r="D100" s="19" t="s">
        <v>22</v>
      </c>
      <c r="E100" s="19"/>
      <c r="F100" s="20">
        <v>2511622</v>
      </c>
      <c r="G100" s="20">
        <v>2451758</v>
      </c>
      <c r="H100" s="20">
        <v>2892057</v>
      </c>
      <c r="I100" s="39" t="s">
        <v>20</v>
      </c>
      <c r="K100" s="1"/>
      <c r="L100" s="1"/>
    </row>
    <row r="101" spans="1:12" s="4" customFormat="1" ht="14.25" customHeight="1" x14ac:dyDescent="0.2">
      <c r="A101" s="1"/>
      <c r="B101" s="509"/>
      <c r="C101" s="511" t="s">
        <v>53</v>
      </c>
      <c r="D101" s="19" t="s">
        <v>19</v>
      </c>
      <c r="E101" s="19"/>
      <c r="F101" s="20">
        <v>782018</v>
      </c>
      <c r="G101" s="20">
        <v>580010</v>
      </c>
      <c r="H101" s="20">
        <v>832073</v>
      </c>
      <c r="I101" s="39">
        <v>1552119</v>
      </c>
      <c r="K101" s="1"/>
      <c r="L101" s="1"/>
    </row>
    <row r="102" spans="1:12" s="4" customFormat="1" ht="14.25" x14ac:dyDescent="0.2">
      <c r="A102" s="1"/>
      <c r="B102" s="509"/>
      <c r="C102" s="511"/>
      <c r="D102" s="19" t="s">
        <v>21</v>
      </c>
      <c r="E102" s="19"/>
      <c r="F102" s="20">
        <v>2132873</v>
      </c>
      <c r="G102" s="20">
        <v>1978418</v>
      </c>
      <c r="H102" s="20" t="s">
        <v>54</v>
      </c>
      <c r="I102" s="39">
        <v>3417575</v>
      </c>
      <c r="K102" s="1"/>
      <c r="L102" s="1"/>
    </row>
    <row r="103" spans="1:12" s="4" customFormat="1" ht="14.25" x14ac:dyDescent="0.2">
      <c r="A103" s="1"/>
      <c r="B103" s="509"/>
      <c r="C103" s="511"/>
      <c r="D103" s="19" t="s">
        <v>22</v>
      </c>
      <c r="E103" s="19"/>
      <c r="F103" s="20">
        <v>2458598</v>
      </c>
      <c r="G103" s="20">
        <v>2420738</v>
      </c>
      <c r="H103" s="20" t="s">
        <v>54</v>
      </c>
      <c r="I103" s="39">
        <v>4430353</v>
      </c>
      <c r="K103" s="1"/>
      <c r="L103" s="1"/>
    </row>
    <row r="104" spans="1:12" s="4" customFormat="1" ht="14.25" customHeight="1" x14ac:dyDescent="0.2">
      <c r="A104" s="1"/>
      <c r="B104" s="509"/>
      <c r="C104" s="511" t="s">
        <v>55</v>
      </c>
      <c r="D104" s="19" t="s">
        <v>19</v>
      </c>
      <c r="E104" s="19"/>
      <c r="F104" s="20">
        <v>448140</v>
      </c>
      <c r="G104" s="20">
        <v>408735</v>
      </c>
      <c r="H104" s="20">
        <v>775373</v>
      </c>
      <c r="I104" s="39" t="s">
        <v>20</v>
      </c>
      <c r="K104" s="1"/>
      <c r="L104" s="1"/>
    </row>
    <row r="105" spans="1:12" s="4" customFormat="1" ht="14.25" x14ac:dyDescent="0.2">
      <c r="A105" s="1"/>
      <c r="B105" s="509"/>
      <c r="C105" s="511"/>
      <c r="D105" s="19" t="s">
        <v>21</v>
      </c>
      <c r="E105" s="19"/>
      <c r="F105" s="20">
        <v>2085810</v>
      </c>
      <c r="G105" s="20">
        <v>1644079</v>
      </c>
      <c r="H105" s="20">
        <v>2919638</v>
      </c>
      <c r="I105" s="39" t="s">
        <v>20</v>
      </c>
      <c r="K105" s="1"/>
      <c r="L105" s="1"/>
    </row>
    <row r="106" spans="1:12" s="4" customFormat="1" ht="14.25" x14ac:dyDescent="0.2">
      <c r="A106" s="1"/>
      <c r="B106" s="510"/>
      <c r="C106" s="515"/>
      <c r="D106" s="40" t="s">
        <v>22</v>
      </c>
      <c r="E106" s="40"/>
      <c r="F106" s="41">
        <v>2251155</v>
      </c>
      <c r="G106" s="41">
        <v>1841517</v>
      </c>
      <c r="H106" s="41">
        <v>3135045</v>
      </c>
      <c r="I106" s="42" t="s">
        <v>20</v>
      </c>
      <c r="K106" s="1"/>
      <c r="L106" s="1"/>
    </row>
    <row r="107" spans="1:12" s="4" customFormat="1" x14ac:dyDescent="0.2">
      <c r="A107" s="1"/>
      <c r="B107" s="514" t="s">
        <v>56</v>
      </c>
      <c r="C107" s="43"/>
      <c r="D107" s="44" t="s">
        <v>16</v>
      </c>
      <c r="E107" s="44"/>
      <c r="F107" s="45">
        <v>62</v>
      </c>
      <c r="G107" s="45">
        <v>60</v>
      </c>
      <c r="H107" s="45">
        <v>60</v>
      </c>
      <c r="I107" s="46">
        <v>59</v>
      </c>
      <c r="K107" s="1"/>
      <c r="L107" s="1"/>
    </row>
    <row r="108" spans="1:12" s="4" customFormat="1" x14ac:dyDescent="0.2">
      <c r="A108" s="1"/>
      <c r="B108" s="509"/>
      <c r="C108" s="47"/>
      <c r="D108" s="36" t="s">
        <v>17</v>
      </c>
      <c r="E108" s="36"/>
      <c r="F108" s="37">
        <v>765</v>
      </c>
      <c r="G108" s="37">
        <v>878</v>
      </c>
      <c r="H108" s="37">
        <v>863</v>
      </c>
      <c r="I108" s="38">
        <v>861</v>
      </c>
      <c r="K108" s="1"/>
      <c r="L108" s="1"/>
    </row>
    <row r="109" spans="1:12" s="4" customFormat="1" ht="14.25" customHeight="1" x14ac:dyDescent="0.2">
      <c r="A109" s="1"/>
      <c r="B109" s="509"/>
      <c r="C109" s="511" t="s">
        <v>57</v>
      </c>
      <c r="D109" s="19" t="s">
        <v>19</v>
      </c>
      <c r="E109" s="19"/>
      <c r="F109" s="20">
        <v>344720</v>
      </c>
      <c r="G109" s="20">
        <v>567000</v>
      </c>
      <c r="H109" s="20">
        <v>484050</v>
      </c>
      <c r="I109" s="39">
        <v>768475</v>
      </c>
      <c r="K109" s="1"/>
      <c r="L109" s="1"/>
    </row>
    <row r="110" spans="1:12" s="4" customFormat="1" ht="14.25" x14ac:dyDescent="0.2">
      <c r="A110" s="1"/>
      <c r="B110" s="509"/>
      <c r="C110" s="511"/>
      <c r="D110" s="19" t="s">
        <v>21</v>
      </c>
      <c r="E110" s="19"/>
      <c r="F110" s="20">
        <v>1671525</v>
      </c>
      <c r="G110" s="20">
        <v>1605643</v>
      </c>
      <c r="H110" s="20">
        <v>2357069</v>
      </c>
      <c r="I110" s="39">
        <v>2662643</v>
      </c>
      <c r="K110" s="1"/>
      <c r="L110" s="1"/>
    </row>
    <row r="111" spans="1:12" s="4" customFormat="1" ht="14.25" x14ac:dyDescent="0.2">
      <c r="A111" s="1"/>
      <c r="B111" s="509"/>
      <c r="C111" s="511"/>
      <c r="D111" s="19" t="s">
        <v>22</v>
      </c>
      <c r="E111" s="19"/>
      <c r="F111" s="20">
        <v>1839380</v>
      </c>
      <c r="G111" s="20">
        <v>1860178</v>
      </c>
      <c r="H111" s="20">
        <v>2640108</v>
      </c>
      <c r="I111" s="39">
        <v>3125580</v>
      </c>
      <c r="K111" s="1"/>
      <c r="L111" s="1"/>
    </row>
    <row r="112" spans="1:12" s="4" customFormat="1" ht="14.25" customHeight="1" x14ac:dyDescent="0.2">
      <c r="A112" s="1"/>
      <c r="B112" s="509"/>
      <c r="C112" s="511" t="s">
        <v>58</v>
      </c>
      <c r="D112" s="19" t="s">
        <v>19</v>
      </c>
      <c r="E112" s="19"/>
      <c r="F112" s="20">
        <v>898303</v>
      </c>
      <c r="G112" s="20">
        <v>179025</v>
      </c>
      <c r="H112" s="20">
        <v>439200</v>
      </c>
      <c r="I112" s="39" t="s">
        <v>20</v>
      </c>
      <c r="K112" s="1"/>
      <c r="L112" s="1"/>
    </row>
    <row r="113" spans="1:12" s="4" customFormat="1" ht="14.25" x14ac:dyDescent="0.2">
      <c r="A113" s="1"/>
      <c r="B113" s="509"/>
      <c r="C113" s="511"/>
      <c r="D113" s="19" t="s">
        <v>21</v>
      </c>
      <c r="E113" s="19"/>
      <c r="F113" s="20">
        <v>1732725</v>
      </c>
      <c r="G113" s="20">
        <v>752885</v>
      </c>
      <c r="H113" s="20">
        <v>3038839</v>
      </c>
      <c r="I113" s="39" t="s">
        <v>20</v>
      </c>
      <c r="K113" s="1"/>
      <c r="L113" s="1"/>
    </row>
    <row r="114" spans="1:12" s="4" customFormat="1" ht="14.25" x14ac:dyDescent="0.2">
      <c r="A114" s="1"/>
      <c r="B114" s="509"/>
      <c r="C114" s="511"/>
      <c r="D114" s="19" t="s">
        <v>22</v>
      </c>
      <c r="E114" s="19"/>
      <c r="F114" s="20">
        <v>1912275</v>
      </c>
      <c r="G114" s="20">
        <v>900754</v>
      </c>
      <c r="H114" s="20">
        <v>3357833</v>
      </c>
      <c r="I114" s="39" t="s">
        <v>20</v>
      </c>
      <c r="K114" s="1"/>
      <c r="L114" s="1"/>
    </row>
    <row r="115" spans="1:12" s="4" customFormat="1" ht="14.25" customHeight="1" x14ac:dyDescent="0.2">
      <c r="A115" s="1"/>
      <c r="B115" s="509"/>
      <c r="C115" s="511" t="s">
        <v>59</v>
      </c>
      <c r="D115" s="19" t="s">
        <v>19</v>
      </c>
      <c r="E115" s="19"/>
      <c r="F115" s="20">
        <v>574585</v>
      </c>
      <c r="G115" s="20">
        <v>721500</v>
      </c>
      <c r="H115" s="20">
        <v>1169175</v>
      </c>
      <c r="I115" s="39" t="s">
        <v>20</v>
      </c>
      <c r="K115" s="1"/>
      <c r="L115" s="1"/>
    </row>
    <row r="116" spans="1:12" s="4" customFormat="1" ht="14.25" x14ac:dyDescent="0.2">
      <c r="A116" s="1"/>
      <c r="B116" s="509"/>
      <c r="C116" s="511"/>
      <c r="D116" s="19" t="s">
        <v>21</v>
      </c>
      <c r="E116" s="19"/>
      <c r="F116" s="20">
        <v>1802532</v>
      </c>
      <c r="G116" s="20">
        <v>1788925</v>
      </c>
      <c r="H116" s="20">
        <v>3222227</v>
      </c>
      <c r="I116" s="39" t="s">
        <v>20</v>
      </c>
      <c r="K116" s="1"/>
      <c r="L116" s="1"/>
    </row>
    <row r="117" spans="1:12" s="4" customFormat="1" ht="14.25" x14ac:dyDescent="0.2">
      <c r="A117" s="1"/>
      <c r="B117" s="509"/>
      <c r="C117" s="511"/>
      <c r="D117" s="19" t="s">
        <v>22</v>
      </c>
      <c r="E117" s="19"/>
      <c r="F117" s="20">
        <v>2057575</v>
      </c>
      <c r="G117" s="20">
        <v>2077510</v>
      </c>
      <c r="H117" s="20">
        <v>3763577</v>
      </c>
      <c r="I117" s="39" t="s">
        <v>20</v>
      </c>
      <c r="K117" s="1"/>
      <c r="L117" s="1"/>
    </row>
    <row r="118" spans="1:12" s="4" customFormat="1" ht="14.25" customHeight="1" x14ac:dyDescent="0.2">
      <c r="A118" s="1"/>
      <c r="B118" s="509"/>
      <c r="C118" s="511" t="s">
        <v>60</v>
      </c>
      <c r="D118" s="19" t="s">
        <v>19</v>
      </c>
      <c r="E118" s="19"/>
      <c r="F118" s="20">
        <v>420283</v>
      </c>
      <c r="G118" s="20">
        <v>541875</v>
      </c>
      <c r="H118" s="20">
        <v>740775</v>
      </c>
      <c r="I118" s="39" t="s">
        <v>20</v>
      </c>
      <c r="K118" s="1"/>
      <c r="L118" s="1"/>
    </row>
    <row r="119" spans="1:12" s="4" customFormat="1" ht="14.25" x14ac:dyDescent="0.2">
      <c r="A119" s="1"/>
      <c r="B119" s="509"/>
      <c r="C119" s="511"/>
      <c r="D119" s="19" t="s">
        <v>21</v>
      </c>
      <c r="E119" s="19"/>
      <c r="F119" s="20">
        <v>1465932</v>
      </c>
      <c r="G119" s="20">
        <v>1631983</v>
      </c>
      <c r="H119" s="20">
        <v>2359227</v>
      </c>
      <c r="I119" s="39" t="s">
        <v>20</v>
      </c>
      <c r="K119" s="1"/>
      <c r="L119" s="1"/>
    </row>
    <row r="120" spans="1:12" s="4" customFormat="1" ht="14.25" x14ac:dyDescent="0.2">
      <c r="A120" s="1"/>
      <c r="B120" s="509"/>
      <c r="C120" s="511"/>
      <c r="D120" s="19" t="s">
        <v>22</v>
      </c>
      <c r="E120" s="19"/>
      <c r="F120" s="20">
        <v>1629558</v>
      </c>
      <c r="G120" s="20">
        <v>1833908</v>
      </c>
      <c r="H120" s="20">
        <v>2633075</v>
      </c>
      <c r="I120" s="39" t="s">
        <v>20</v>
      </c>
      <c r="K120" s="1"/>
      <c r="L120" s="1"/>
    </row>
    <row r="121" spans="1:12" s="4" customFormat="1" ht="14.25" customHeight="1" x14ac:dyDescent="0.2">
      <c r="A121" s="1"/>
      <c r="B121" s="509"/>
      <c r="C121" s="511" t="s">
        <v>61</v>
      </c>
      <c r="D121" s="19" t="s">
        <v>19</v>
      </c>
      <c r="E121" s="19"/>
      <c r="F121" s="20" t="s">
        <v>28</v>
      </c>
      <c r="G121" s="20">
        <v>212325</v>
      </c>
      <c r="H121" s="20">
        <v>282075</v>
      </c>
      <c r="I121" s="39">
        <v>381878</v>
      </c>
      <c r="K121" s="1"/>
      <c r="L121" s="1"/>
    </row>
    <row r="122" spans="1:12" s="4" customFormat="1" ht="14.25" x14ac:dyDescent="0.2">
      <c r="A122" s="1"/>
      <c r="B122" s="509"/>
      <c r="C122" s="511"/>
      <c r="D122" s="19" t="s">
        <v>21</v>
      </c>
      <c r="E122" s="19"/>
      <c r="F122" s="20">
        <v>1906763</v>
      </c>
      <c r="G122" s="20">
        <v>3071903</v>
      </c>
      <c r="H122" s="20">
        <v>2559874</v>
      </c>
      <c r="I122" s="39">
        <v>3775485</v>
      </c>
      <c r="K122" s="1"/>
      <c r="L122" s="1"/>
    </row>
    <row r="123" spans="1:12" s="4" customFormat="1" ht="14.25" x14ac:dyDescent="0.2">
      <c r="A123" s="1"/>
      <c r="B123" s="509"/>
      <c r="C123" s="511"/>
      <c r="D123" s="19" t="s">
        <v>22</v>
      </c>
      <c r="E123" s="19"/>
      <c r="F123" s="20">
        <v>2180513</v>
      </c>
      <c r="G123" s="20">
        <v>3320415</v>
      </c>
      <c r="H123" s="20">
        <v>2825749</v>
      </c>
      <c r="I123" s="39">
        <v>4508855</v>
      </c>
      <c r="K123" s="1"/>
      <c r="L123" s="1"/>
    </row>
    <row r="124" spans="1:12" s="4" customFormat="1" ht="14.25" customHeight="1" x14ac:dyDescent="0.2">
      <c r="A124" s="1"/>
      <c r="B124" s="509"/>
      <c r="C124" s="511" t="s">
        <v>62</v>
      </c>
      <c r="D124" s="19" t="s">
        <v>19</v>
      </c>
      <c r="E124" s="19"/>
      <c r="F124" s="20">
        <v>421445</v>
      </c>
      <c r="G124" s="20">
        <v>436200</v>
      </c>
      <c r="H124" s="20">
        <v>338775</v>
      </c>
      <c r="I124" s="39">
        <v>1063697</v>
      </c>
      <c r="K124" s="1"/>
      <c r="L124" s="1"/>
    </row>
    <row r="125" spans="1:12" s="4" customFormat="1" ht="14.25" x14ac:dyDescent="0.2">
      <c r="A125" s="1"/>
      <c r="B125" s="509"/>
      <c r="C125" s="511"/>
      <c r="D125" s="19" t="s">
        <v>21</v>
      </c>
      <c r="E125" s="19"/>
      <c r="F125" s="20">
        <v>1976569</v>
      </c>
      <c r="G125" s="20">
        <v>2311335</v>
      </c>
      <c r="H125" s="20">
        <v>2336573</v>
      </c>
      <c r="I125" s="39">
        <v>3380502</v>
      </c>
      <c r="K125" s="1"/>
      <c r="L125" s="1"/>
    </row>
    <row r="126" spans="1:12" s="4" customFormat="1" ht="14.25" x14ac:dyDescent="0.2">
      <c r="A126" s="1"/>
      <c r="B126" s="509"/>
      <c r="C126" s="511"/>
      <c r="D126" s="19" t="s">
        <v>22</v>
      </c>
      <c r="E126" s="19"/>
      <c r="F126" s="20">
        <v>2198623</v>
      </c>
      <c r="G126" s="20">
        <v>2639145</v>
      </c>
      <c r="H126" s="20">
        <v>2602358</v>
      </c>
      <c r="I126" s="39">
        <v>3945384</v>
      </c>
      <c r="K126" s="1"/>
      <c r="L126" s="1"/>
    </row>
    <row r="127" spans="1:12" s="4" customFormat="1" ht="14.25" customHeight="1" x14ac:dyDescent="0.2">
      <c r="A127" s="1"/>
      <c r="B127" s="509"/>
      <c r="C127" s="511" t="s">
        <v>63</v>
      </c>
      <c r="D127" s="19" t="s">
        <v>19</v>
      </c>
      <c r="E127" s="19"/>
      <c r="F127" s="20" t="s">
        <v>28</v>
      </c>
      <c r="G127" s="20">
        <v>540825</v>
      </c>
      <c r="H127" s="20" t="s">
        <v>20</v>
      </c>
      <c r="I127" s="39">
        <v>655564</v>
      </c>
      <c r="K127" s="1"/>
      <c r="L127" s="1"/>
    </row>
    <row r="128" spans="1:12" s="4" customFormat="1" ht="14.25" x14ac:dyDescent="0.2">
      <c r="A128" s="1"/>
      <c r="B128" s="509"/>
      <c r="C128" s="511"/>
      <c r="D128" s="19" t="s">
        <v>21</v>
      </c>
      <c r="E128" s="19"/>
      <c r="F128" s="20">
        <v>2236669</v>
      </c>
      <c r="G128" s="20">
        <v>1657225</v>
      </c>
      <c r="H128" s="20" t="s">
        <v>20</v>
      </c>
      <c r="I128" s="39">
        <v>1926488</v>
      </c>
      <c r="K128" s="1"/>
      <c r="L128" s="1"/>
    </row>
    <row r="129" spans="1:12" s="4" customFormat="1" ht="14.25" x14ac:dyDescent="0.2">
      <c r="A129" s="1"/>
      <c r="B129" s="510"/>
      <c r="C129" s="515"/>
      <c r="D129" s="40" t="s">
        <v>22</v>
      </c>
      <c r="E129" s="40"/>
      <c r="F129" s="41">
        <v>2714367</v>
      </c>
      <c r="G129" s="41">
        <v>2177095</v>
      </c>
      <c r="H129" s="41" t="s">
        <v>20</v>
      </c>
      <c r="I129" s="42">
        <v>2696584</v>
      </c>
      <c r="K129" s="1"/>
      <c r="L129" s="1"/>
    </row>
    <row r="130" spans="1:12" s="4" customFormat="1" x14ac:dyDescent="0.2">
      <c r="A130" s="1"/>
      <c r="B130" s="514" t="s">
        <v>64</v>
      </c>
      <c r="C130" s="43"/>
      <c r="D130" s="44" t="s">
        <v>16</v>
      </c>
      <c r="E130" s="44"/>
      <c r="F130" s="45">
        <v>63</v>
      </c>
      <c r="G130" s="45">
        <v>60</v>
      </c>
      <c r="H130" s="45">
        <v>65</v>
      </c>
      <c r="I130" s="46">
        <v>63</v>
      </c>
      <c r="K130" s="1"/>
      <c r="L130" s="1"/>
    </row>
    <row r="131" spans="1:12" s="4" customFormat="1" x14ac:dyDescent="0.2">
      <c r="A131" s="1"/>
      <c r="B131" s="509"/>
      <c r="C131" s="47"/>
      <c r="D131" s="36" t="s">
        <v>17</v>
      </c>
      <c r="E131" s="36"/>
      <c r="F131" s="37">
        <v>761</v>
      </c>
      <c r="G131" s="37">
        <v>901</v>
      </c>
      <c r="H131" s="37">
        <v>948</v>
      </c>
      <c r="I131" s="38">
        <v>786</v>
      </c>
      <c r="K131" s="1"/>
      <c r="L131" s="1"/>
    </row>
    <row r="132" spans="1:12" s="4" customFormat="1" ht="14.25" customHeight="1" x14ac:dyDescent="0.2">
      <c r="A132" s="1"/>
      <c r="B132" s="509"/>
      <c r="C132" s="511" t="s">
        <v>65</v>
      </c>
      <c r="D132" s="19" t="s">
        <v>19</v>
      </c>
      <c r="E132" s="19"/>
      <c r="F132" s="20">
        <v>520065</v>
      </c>
      <c r="G132" s="20">
        <v>647625</v>
      </c>
      <c r="H132" s="20">
        <v>954038</v>
      </c>
      <c r="I132" s="39" t="s">
        <v>20</v>
      </c>
      <c r="K132" s="1"/>
      <c r="L132" s="1"/>
    </row>
    <row r="133" spans="1:12" s="4" customFormat="1" ht="14.25" x14ac:dyDescent="0.2">
      <c r="A133" s="1"/>
      <c r="B133" s="509"/>
      <c r="C133" s="511"/>
      <c r="D133" s="19" t="s">
        <v>21</v>
      </c>
      <c r="E133" s="19"/>
      <c r="F133" s="20">
        <v>2014748</v>
      </c>
      <c r="G133" s="20">
        <v>1840293</v>
      </c>
      <c r="H133" s="20">
        <v>3098775</v>
      </c>
      <c r="I133" s="39" t="s">
        <v>20</v>
      </c>
      <c r="K133" s="1"/>
      <c r="L133" s="1"/>
    </row>
    <row r="134" spans="1:12" s="4" customFormat="1" ht="14.25" x14ac:dyDescent="0.2">
      <c r="A134" s="1"/>
      <c r="B134" s="509"/>
      <c r="C134" s="511"/>
      <c r="D134" s="19" t="s">
        <v>22</v>
      </c>
      <c r="E134" s="19"/>
      <c r="F134" s="20">
        <v>2286193</v>
      </c>
      <c r="G134" s="20">
        <v>2175449</v>
      </c>
      <c r="H134" s="20">
        <v>3720743</v>
      </c>
      <c r="I134" s="39" t="s">
        <v>20</v>
      </c>
      <c r="K134" s="1"/>
      <c r="L134" s="1"/>
    </row>
    <row r="135" spans="1:12" s="4" customFormat="1" ht="14.25" customHeight="1" x14ac:dyDescent="0.2">
      <c r="A135" s="1"/>
      <c r="B135" s="509"/>
      <c r="C135" s="511" t="s">
        <v>66</v>
      </c>
      <c r="D135" s="19" t="s">
        <v>19</v>
      </c>
      <c r="E135" s="19"/>
      <c r="F135" s="20">
        <v>923029</v>
      </c>
      <c r="G135" s="20">
        <v>690675</v>
      </c>
      <c r="H135" s="20">
        <v>1384582</v>
      </c>
      <c r="I135" s="39" t="s">
        <v>20</v>
      </c>
      <c r="K135" s="1"/>
      <c r="L135" s="1"/>
    </row>
    <row r="136" spans="1:12" s="4" customFormat="1" ht="14.25" x14ac:dyDescent="0.2">
      <c r="A136" s="1"/>
      <c r="B136" s="509"/>
      <c r="C136" s="511"/>
      <c r="D136" s="19" t="s">
        <v>21</v>
      </c>
      <c r="E136" s="19"/>
      <c r="F136" s="20">
        <v>2137459</v>
      </c>
      <c r="G136" s="20">
        <v>2468740</v>
      </c>
      <c r="H136" s="20">
        <v>2623590</v>
      </c>
      <c r="I136" s="39" t="s">
        <v>20</v>
      </c>
      <c r="K136" s="1"/>
      <c r="L136" s="1"/>
    </row>
    <row r="137" spans="1:12" s="4" customFormat="1" ht="14.25" x14ac:dyDescent="0.2">
      <c r="A137" s="1"/>
      <c r="B137" s="509"/>
      <c r="C137" s="511"/>
      <c r="D137" s="19" t="s">
        <v>22</v>
      </c>
      <c r="E137" s="19"/>
      <c r="F137" s="20">
        <v>2503470</v>
      </c>
      <c r="G137" s="20">
        <v>2816640</v>
      </c>
      <c r="H137" s="20">
        <v>3130210</v>
      </c>
      <c r="I137" s="39" t="s">
        <v>20</v>
      </c>
      <c r="K137" s="1"/>
      <c r="L137" s="1"/>
    </row>
    <row r="138" spans="1:12" s="4" customFormat="1" ht="14.25" customHeight="1" x14ac:dyDescent="0.2">
      <c r="A138" s="1"/>
      <c r="B138" s="509"/>
      <c r="C138" s="511" t="s">
        <v>67</v>
      </c>
      <c r="D138" s="19" t="s">
        <v>19</v>
      </c>
      <c r="E138" s="19"/>
      <c r="F138" s="20">
        <v>786083</v>
      </c>
      <c r="G138" s="20">
        <v>896775</v>
      </c>
      <c r="H138" s="20" t="s">
        <v>20</v>
      </c>
      <c r="I138" s="39">
        <v>1714860</v>
      </c>
      <c r="K138" s="1"/>
      <c r="L138" s="1"/>
    </row>
    <row r="139" spans="1:12" s="4" customFormat="1" ht="14.25" x14ac:dyDescent="0.2">
      <c r="A139" s="1"/>
      <c r="B139" s="509"/>
      <c r="C139" s="511"/>
      <c r="D139" s="19" t="s">
        <v>21</v>
      </c>
      <c r="E139" s="19"/>
      <c r="F139" s="20">
        <v>2153630</v>
      </c>
      <c r="G139" s="20">
        <v>2213082</v>
      </c>
      <c r="H139" s="20" t="s">
        <v>20</v>
      </c>
      <c r="I139" s="39">
        <v>4451708</v>
      </c>
      <c r="K139" s="1"/>
      <c r="L139" s="1"/>
    </row>
    <row r="140" spans="1:12" s="4" customFormat="1" ht="14.25" x14ac:dyDescent="0.2">
      <c r="A140" s="1"/>
      <c r="B140" s="509"/>
      <c r="C140" s="511"/>
      <c r="D140" s="19" t="s">
        <v>22</v>
      </c>
      <c r="E140" s="19"/>
      <c r="F140" s="20">
        <v>2463830</v>
      </c>
      <c r="G140" s="20">
        <v>2701085</v>
      </c>
      <c r="H140" s="20" t="s">
        <v>20</v>
      </c>
      <c r="I140" s="39">
        <v>5547019</v>
      </c>
      <c r="K140" s="1"/>
      <c r="L140" s="1"/>
    </row>
    <row r="141" spans="1:12" s="4" customFormat="1" ht="14.25" customHeight="1" x14ac:dyDescent="0.2">
      <c r="A141" s="1"/>
      <c r="B141" s="509"/>
      <c r="C141" s="511" t="s">
        <v>68</v>
      </c>
      <c r="D141" s="19" t="s">
        <v>19</v>
      </c>
      <c r="E141" s="19"/>
      <c r="F141" s="20">
        <v>1310479</v>
      </c>
      <c r="G141" s="20">
        <v>1215225</v>
      </c>
      <c r="H141" s="20">
        <v>1557888</v>
      </c>
      <c r="I141" s="39" t="s">
        <v>20</v>
      </c>
      <c r="K141" s="1"/>
      <c r="L141" s="1"/>
    </row>
    <row r="142" spans="1:12" s="4" customFormat="1" ht="14.25" x14ac:dyDescent="0.2">
      <c r="A142" s="1"/>
      <c r="B142" s="509"/>
      <c r="C142" s="511"/>
      <c r="D142" s="19" t="s">
        <v>21</v>
      </c>
      <c r="E142" s="19"/>
      <c r="F142" s="20">
        <v>2021407</v>
      </c>
      <c r="G142" s="20">
        <v>2550957</v>
      </c>
      <c r="H142" s="20">
        <v>2844000</v>
      </c>
      <c r="I142" s="39" t="s">
        <v>20</v>
      </c>
      <c r="K142" s="1"/>
      <c r="L142" s="1"/>
    </row>
    <row r="143" spans="1:12" s="4" customFormat="1" ht="14.25" x14ac:dyDescent="0.2">
      <c r="A143" s="1"/>
      <c r="B143" s="510"/>
      <c r="C143" s="515"/>
      <c r="D143" s="40" t="s">
        <v>22</v>
      </c>
      <c r="E143" s="40"/>
      <c r="F143" s="41">
        <v>2185195</v>
      </c>
      <c r="G143" s="41">
        <v>2802947</v>
      </c>
      <c r="H143" s="41">
        <v>3312079</v>
      </c>
      <c r="I143" s="42" t="s">
        <v>20</v>
      </c>
      <c r="K143" s="1"/>
      <c r="L143" s="1"/>
    </row>
    <row r="144" spans="1:12" s="4" customFormat="1" x14ac:dyDescent="0.2">
      <c r="A144" s="1"/>
      <c r="B144" s="514" t="s">
        <v>69</v>
      </c>
      <c r="C144" s="43"/>
      <c r="D144" s="44" t="s">
        <v>16</v>
      </c>
      <c r="E144" s="44"/>
      <c r="F144" s="45">
        <v>68</v>
      </c>
      <c r="G144" s="45">
        <v>63</v>
      </c>
      <c r="H144" s="45">
        <v>63</v>
      </c>
      <c r="I144" s="46">
        <v>63</v>
      </c>
      <c r="K144" s="1"/>
      <c r="L144" s="1"/>
    </row>
    <row r="145" spans="1:12" s="4" customFormat="1" x14ac:dyDescent="0.2">
      <c r="A145" s="1"/>
      <c r="B145" s="509"/>
      <c r="C145" s="47"/>
      <c r="D145" s="36" t="s">
        <v>17</v>
      </c>
      <c r="E145" s="36"/>
      <c r="F145" s="37">
        <v>728</v>
      </c>
      <c r="G145" s="37">
        <v>743</v>
      </c>
      <c r="H145" s="37">
        <v>817</v>
      </c>
      <c r="I145" s="38">
        <v>953</v>
      </c>
      <c r="K145" s="1"/>
      <c r="L145" s="1"/>
    </row>
    <row r="146" spans="1:12" s="4" customFormat="1" ht="14.25" customHeight="1" x14ac:dyDescent="0.2">
      <c r="A146" s="1"/>
      <c r="B146" s="509"/>
      <c r="C146" s="511" t="s">
        <v>70</v>
      </c>
      <c r="D146" s="19" t="s">
        <v>19</v>
      </c>
      <c r="E146" s="19"/>
      <c r="F146" s="20">
        <v>968745</v>
      </c>
      <c r="G146" s="20">
        <v>1381039</v>
      </c>
      <c r="H146" s="20" t="s">
        <v>20</v>
      </c>
      <c r="I146" s="39">
        <v>2344073</v>
      </c>
      <c r="K146" s="1"/>
      <c r="L146" s="1"/>
    </row>
    <row r="147" spans="1:12" s="4" customFormat="1" ht="14.25" x14ac:dyDescent="0.2">
      <c r="A147" s="1"/>
      <c r="B147" s="509"/>
      <c r="C147" s="511"/>
      <c r="D147" s="19" t="s">
        <v>21</v>
      </c>
      <c r="E147" s="19"/>
      <c r="F147" s="20">
        <v>2256800</v>
      </c>
      <c r="G147" s="20">
        <v>2598643</v>
      </c>
      <c r="H147" s="20" t="s">
        <v>20</v>
      </c>
      <c r="I147" s="39">
        <v>4722115</v>
      </c>
      <c r="K147" s="1"/>
      <c r="L147" s="1"/>
    </row>
    <row r="148" spans="1:12" s="4" customFormat="1" ht="14.25" x14ac:dyDescent="0.2">
      <c r="A148" s="1"/>
      <c r="B148" s="509"/>
      <c r="C148" s="511"/>
      <c r="D148" s="19" t="s">
        <v>22</v>
      </c>
      <c r="E148" s="19"/>
      <c r="F148" s="20">
        <v>2750569</v>
      </c>
      <c r="G148" s="20">
        <v>3361208</v>
      </c>
      <c r="H148" s="20" t="s">
        <v>20</v>
      </c>
      <c r="I148" s="39">
        <v>6063790</v>
      </c>
      <c r="K148" s="1"/>
      <c r="L148" s="1"/>
    </row>
    <row r="149" spans="1:12" s="4" customFormat="1" ht="14.25" customHeight="1" x14ac:dyDescent="0.2">
      <c r="A149" s="1"/>
      <c r="B149" s="509"/>
      <c r="C149" s="511" t="s">
        <v>71</v>
      </c>
      <c r="D149" s="19" t="s">
        <v>19</v>
      </c>
      <c r="E149" s="19"/>
      <c r="F149" s="20">
        <v>1326255</v>
      </c>
      <c r="G149" s="20">
        <v>1248739</v>
      </c>
      <c r="H149" s="20">
        <v>1714860</v>
      </c>
      <c r="I149" s="39" t="s">
        <v>20</v>
      </c>
      <c r="K149" s="1"/>
      <c r="L149" s="1"/>
    </row>
    <row r="150" spans="1:12" s="4" customFormat="1" ht="14.25" x14ac:dyDescent="0.2">
      <c r="A150" s="1"/>
      <c r="B150" s="509"/>
      <c r="C150" s="511"/>
      <c r="D150" s="19" t="s">
        <v>21</v>
      </c>
      <c r="E150" s="19"/>
      <c r="F150" s="20">
        <v>1759940</v>
      </c>
      <c r="G150" s="20">
        <v>2163059</v>
      </c>
      <c r="H150" s="20">
        <v>3066814</v>
      </c>
      <c r="I150" s="39" t="s">
        <v>20</v>
      </c>
      <c r="K150" s="1"/>
      <c r="L150" s="1"/>
    </row>
    <row r="151" spans="1:12" s="4" customFormat="1" ht="14.25" x14ac:dyDescent="0.2">
      <c r="A151" s="1"/>
      <c r="B151" s="509"/>
      <c r="C151" s="511"/>
      <c r="D151" s="19" t="s">
        <v>22</v>
      </c>
      <c r="E151" s="19"/>
      <c r="F151" s="20">
        <v>2020359</v>
      </c>
      <c r="G151" s="20">
        <v>2502044</v>
      </c>
      <c r="H151" s="20">
        <v>3762570</v>
      </c>
      <c r="I151" s="39" t="s">
        <v>20</v>
      </c>
      <c r="K151" s="1"/>
      <c r="L151" s="1"/>
    </row>
    <row r="152" spans="1:12" s="4" customFormat="1" ht="14.25" customHeight="1" x14ac:dyDescent="0.2">
      <c r="A152" s="1"/>
      <c r="B152" s="509"/>
      <c r="C152" s="511" t="s">
        <v>72</v>
      </c>
      <c r="D152" s="19" t="s">
        <v>19</v>
      </c>
      <c r="E152" s="19"/>
      <c r="F152" s="20" t="s">
        <v>28</v>
      </c>
      <c r="G152" s="20">
        <v>1165264</v>
      </c>
      <c r="H152" s="20">
        <v>1186054</v>
      </c>
      <c r="I152" s="39" t="s">
        <v>20</v>
      </c>
      <c r="K152" s="1"/>
      <c r="L152" s="1"/>
    </row>
    <row r="153" spans="1:12" s="4" customFormat="1" ht="14.25" x14ac:dyDescent="0.2">
      <c r="A153" s="1"/>
      <c r="B153" s="509"/>
      <c r="C153" s="511"/>
      <c r="D153" s="19" t="s">
        <v>21</v>
      </c>
      <c r="E153" s="19"/>
      <c r="F153" s="20">
        <v>1046500</v>
      </c>
      <c r="G153" s="20">
        <v>1920655</v>
      </c>
      <c r="H153" s="20">
        <v>3352764</v>
      </c>
      <c r="I153" s="39" t="s">
        <v>20</v>
      </c>
      <c r="K153" s="1"/>
      <c r="L153" s="1"/>
    </row>
    <row r="154" spans="1:12" s="4" customFormat="1" ht="14.25" x14ac:dyDescent="0.2">
      <c r="A154" s="1"/>
      <c r="B154" s="509"/>
      <c r="C154" s="511"/>
      <c r="D154" s="19" t="s">
        <v>22</v>
      </c>
      <c r="E154" s="19"/>
      <c r="F154" s="20">
        <v>1225210</v>
      </c>
      <c r="G154" s="20">
        <v>2253440</v>
      </c>
      <c r="H154" s="20">
        <v>3750384</v>
      </c>
      <c r="I154" s="39" t="s">
        <v>20</v>
      </c>
      <c r="K154" s="1"/>
      <c r="L154" s="1"/>
    </row>
    <row r="155" spans="1:12" s="4" customFormat="1" ht="14.25" customHeight="1" x14ac:dyDescent="0.2">
      <c r="A155" s="1"/>
      <c r="B155" s="509"/>
      <c r="C155" s="511" t="s">
        <v>73</v>
      </c>
      <c r="D155" s="19" t="s">
        <v>19</v>
      </c>
      <c r="E155" s="19"/>
      <c r="F155" s="20">
        <v>1253580</v>
      </c>
      <c r="G155" s="20">
        <v>1079663</v>
      </c>
      <c r="H155" s="20">
        <v>1761008</v>
      </c>
      <c r="I155" s="39" t="s">
        <v>20</v>
      </c>
      <c r="K155" s="1"/>
      <c r="L155" s="1"/>
    </row>
    <row r="156" spans="1:12" s="4" customFormat="1" ht="14.25" x14ac:dyDescent="0.2">
      <c r="A156" s="1"/>
      <c r="B156" s="509"/>
      <c r="C156" s="511"/>
      <c r="D156" s="19" t="s">
        <v>21</v>
      </c>
      <c r="E156" s="19"/>
      <c r="F156" s="20">
        <v>1634360</v>
      </c>
      <c r="G156" s="20">
        <v>1819422</v>
      </c>
      <c r="H156" s="20">
        <v>2327429</v>
      </c>
      <c r="I156" s="39" t="s">
        <v>20</v>
      </c>
      <c r="K156" s="1"/>
      <c r="L156" s="1"/>
    </row>
    <row r="157" spans="1:12" s="4" customFormat="1" ht="14.25" x14ac:dyDescent="0.2">
      <c r="A157" s="1"/>
      <c r="B157" s="509"/>
      <c r="C157" s="511"/>
      <c r="D157" s="19" t="s">
        <v>22</v>
      </c>
      <c r="E157" s="19"/>
      <c r="F157" s="20">
        <v>1829938</v>
      </c>
      <c r="G157" s="20">
        <v>2128142</v>
      </c>
      <c r="H157" s="20">
        <v>3099390</v>
      </c>
      <c r="I157" s="39" t="s">
        <v>20</v>
      </c>
      <c r="K157" s="1"/>
      <c r="L157" s="1"/>
    </row>
    <row r="158" spans="1:12" s="4" customFormat="1" ht="14.25" customHeight="1" x14ac:dyDescent="0.2">
      <c r="A158" s="1"/>
      <c r="B158" s="509"/>
      <c r="C158" s="511" t="s">
        <v>74</v>
      </c>
      <c r="D158" s="19" t="s">
        <v>19</v>
      </c>
      <c r="E158" s="19"/>
      <c r="F158" s="20">
        <v>1223660</v>
      </c>
      <c r="G158" s="20">
        <v>722059</v>
      </c>
      <c r="H158" s="20">
        <v>1115573</v>
      </c>
      <c r="I158" s="39" t="s">
        <v>20</v>
      </c>
      <c r="K158" s="1"/>
      <c r="L158" s="1"/>
    </row>
    <row r="159" spans="1:12" s="4" customFormat="1" ht="14.25" x14ac:dyDescent="0.2">
      <c r="A159" s="1"/>
      <c r="B159" s="509"/>
      <c r="C159" s="511"/>
      <c r="D159" s="19" t="s">
        <v>21</v>
      </c>
      <c r="E159" s="19"/>
      <c r="F159" s="20">
        <v>1955590</v>
      </c>
      <c r="G159" s="20">
        <v>2150057</v>
      </c>
      <c r="H159" s="20">
        <v>2946307</v>
      </c>
      <c r="I159" s="39" t="s">
        <v>20</v>
      </c>
      <c r="K159" s="1"/>
      <c r="L159" s="1"/>
    </row>
    <row r="160" spans="1:12" s="4" customFormat="1" ht="14.25" x14ac:dyDescent="0.2">
      <c r="A160" s="1"/>
      <c r="B160" s="510"/>
      <c r="C160" s="515"/>
      <c r="D160" s="40" t="s">
        <v>22</v>
      </c>
      <c r="E160" s="40"/>
      <c r="F160" s="41">
        <v>2193655</v>
      </c>
      <c r="G160" s="41">
        <v>2408077</v>
      </c>
      <c r="H160" s="41">
        <v>3349552</v>
      </c>
      <c r="I160" s="42" t="s">
        <v>20</v>
      </c>
      <c r="K160" s="1"/>
      <c r="L160" s="1"/>
    </row>
    <row r="161" spans="1:12" s="4" customFormat="1" x14ac:dyDescent="0.2">
      <c r="A161" s="1"/>
      <c r="B161" s="514" t="s">
        <v>75</v>
      </c>
      <c r="C161" s="43"/>
      <c r="D161" s="44" t="s">
        <v>16</v>
      </c>
      <c r="E161" s="44"/>
      <c r="F161" s="45">
        <v>67</v>
      </c>
      <c r="G161" s="45">
        <v>63</v>
      </c>
      <c r="H161" s="45">
        <v>64</v>
      </c>
      <c r="I161" s="46">
        <v>62</v>
      </c>
      <c r="K161" s="1"/>
      <c r="L161" s="1"/>
    </row>
    <row r="162" spans="1:12" s="4" customFormat="1" x14ac:dyDescent="0.2">
      <c r="A162" s="1"/>
      <c r="B162" s="509"/>
      <c r="C162" s="47"/>
      <c r="D162" s="36" t="s">
        <v>17</v>
      </c>
      <c r="E162" s="36"/>
      <c r="F162" s="37">
        <v>756</v>
      </c>
      <c r="G162" s="37">
        <v>854</v>
      </c>
      <c r="H162" s="37">
        <v>872</v>
      </c>
      <c r="I162" s="38">
        <v>779</v>
      </c>
      <c r="K162" s="1"/>
      <c r="L162" s="1"/>
    </row>
    <row r="163" spans="1:12" s="4" customFormat="1" ht="14.25" customHeight="1" x14ac:dyDescent="0.2">
      <c r="A163" s="1"/>
      <c r="B163" s="509"/>
      <c r="C163" s="511" t="s">
        <v>76</v>
      </c>
      <c r="D163" s="19" t="s">
        <v>19</v>
      </c>
      <c r="E163" s="19"/>
      <c r="F163" s="20">
        <v>765643</v>
      </c>
      <c r="G163" s="20">
        <v>1077537</v>
      </c>
      <c r="H163" s="20">
        <v>1768400</v>
      </c>
      <c r="I163" s="39" t="s">
        <v>20</v>
      </c>
      <c r="K163" s="1"/>
      <c r="L163" s="1"/>
    </row>
    <row r="164" spans="1:12" s="4" customFormat="1" ht="14.25" x14ac:dyDescent="0.2">
      <c r="A164" s="1"/>
      <c r="B164" s="509"/>
      <c r="C164" s="511"/>
      <c r="D164" s="19" t="s">
        <v>21</v>
      </c>
      <c r="E164" s="19"/>
      <c r="F164" s="20">
        <v>1705725</v>
      </c>
      <c r="G164" s="20">
        <v>1893745</v>
      </c>
      <c r="H164" s="20">
        <v>3246020</v>
      </c>
      <c r="I164" s="39" t="s">
        <v>20</v>
      </c>
      <c r="K164" s="1"/>
      <c r="L164" s="1"/>
    </row>
    <row r="165" spans="1:12" s="4" customFormat="1" ht="14.25" x14ac:dyDescent="0.2">
      <c r="A165" s="1"/>
      <c r="B165" s="509"/>
      <c r="C165" s="511"/>
      <c r="D165" s="19" t="s">
        <v>22</v>
      </c>
      <c r="E165" s="19"/>
      <c r="F165" s="20">
        <v>1969268</v>
      </c>
      <c r="G165" s="20">
        <v>2229545</v>
      </c>
      <c r="H165" s="20">
        <v>4265243</v>
      </c>
      <c r="I165" s="39" t="s">
        <v>20</v>
      </c>
      <c r="K165" s="1"/>
      <c r="L165" s="1"/>
    </row>
    <row r="166" spans="1:12" s="4" customFormat="1" ht="14.25" customHeight="1" x14ac:dyDescent="0.2">
      <c r="A166" s="1"/>
      <c r="B166" s="509"/>
      <c r="C166" s="511" t="s">
        <v>77</v>
      </c>
      <c r="D166" s="19" t="s">
        <v>19</v>
      </c>
      <c r="E166" s="19"/>
      <c r="F166" s="20">
        <v>1274759</v>
      </c>
      <c r="G166" s="20">
        <v>1601618</v>
      </c>
      <c r="H166" s="20" t="s">
        <v>20</v>
      </c>
      <c r="I166" s="39">
        <v>2094980</v>
      </c>
      <c r="K166" s="1"/>
      <c r="L166" s="1"/>
    </row>
    <row r="167" spans="1:12" s="4" customFormat="1" ht="14.25" x14ac:dyDescent="0.2">
      <c r="A167" s="1"/>
      <c r="B167" s="509"/>
      <c r="C167" s="511"/>
      <c r="D167" s="19" t="s">
        <v>21</v>
      </c>
      <c r="E167" s="19"/>
      <c r="F167" s="20">
        <v>2495745</v>
      </c>
      <c r="G167" s="20">
        <v>2775500</v>
      </c>
      <c r="H167" s="20" t="s">
        <v>20</v>
      </c>
      <c r="I167" s="39">
        <v>3795678</v>
      </c>
      <c r="K167" s="1"/>
      <c r="L167" s="1"/>
    </row>
    <row r="168" spans="1:12" s="4" customFormat="1" ht="14.25" x14ac:dyDescent="0.2">
      <c r="A168" s="1"/>
      <c r="B168" s="509"/>
      <c r="C168" s="511"/>
      <c r="D168" s="19" t="s">
        <v>22</v>
      </c>
      <c r="E168" s="19"/>
      <c r="F168" s="20">
        <v>2806399</v>
      </c>
      <c r="G168" s="20">
        <v>3341293</v>
      </c>
      <c r="H168" s="20" t="s">
        <v>20</v>
      </c>
      <c r="I168" s="39">
        <v>4769088</v>
      </c>
      <c r="K168" s="1"/>
      <c r="L168" s="1"/>
    </row>
    <row r="169" spans="1:12" s="4" customFormat="1" ht="14.25" customHeight="1" x14ac:dyDescent="0.2">
      <c r="A169" s="1"/>
      <c r="B169" s="509"/>
      <c r="C169" s="511" t="s">
        <v>78</v>
      </c>
      <c r="D169" s="19" t="s">
        <v>19</v>
      </c>
      <c r="E169" s="19"/>
      <c r="F169" s="20">
        <v>762377</v>
      </c>
      <c r="G169" s="20">
        <v>1071867</v>
      </c>
      <c r="H169" s="20">
        <v>1270560</v>
      </c>
      <c r="I169" s="39" t="s">
        <v>20</v>
      </c>
      <c r="K169" s="1"/>
      <c r="L169" s="1"/>
    </row>
    <row r="170" spans="1:12" s="4" customFormat="1" ht="14.25" x14ac:dyDescent="0.2">
      <c r="A170" s="1"/>
      <c r="B170" s="509"/>
      <c r="C170" s="511"/>
      <c r="D170" s="19" t="s">
        <v>21</v>
      </c>
      <c r="E170" s="19"/>
      <c r="F170" s="20">
        <v>1258740</v>
      </c>
      <c r="G170" s="20">
        <v>1870260</v>
      </c>
      <c r="H170" s="20">
        <v>2430700</v>
      </c>
      <c r="I170" s="39" t="s">
        <v>20</v>
      </c>
      <c r="K170" s="1"/>
      <c r="L170" s="1"/>
    </row>
    <row r="171" spans="1:12" s="4" customFormat="1" ht="14.25" x14ac:dyDescent="0.2">
      <c r="A171" s="1"/>
      <c r="B171" s="509"/>
      <c r="C171" s="511"/>
      <c r="D171" s="19" t="s">
        <v>22</v>
      </c>
      <c r="E171" s="19"/>
      <c r="F171" s="20">
        <v>1369665</v>
      </c>
      <c r="G171" s="20">
        <v>2086085</v>
      </c>
      <c r="H171" s="20">
        <v>2730160</v>
      </c>
      <c r="I171" s="39" t="s">
        <v>20</v>
      </c>
      <c r="K171" s="1"/>
      <c r="L171" s="1"/>
    </row>
    <row r="172" spans="1:12" s="4" customFormat="1" ht="14.25" customHeight="1" x14ac:dyDescent="0.2">
      <c r="A172" s="1"/>
      <c r="B172" s="509"/>
      <c r="C172" s="511" t="s">
        <v>79</v>
      </c>
      <c r="D172" s="19" t="s">
        <v>19</v>
      </c>
      <c r="E172" s="19"/>
      <c r="F172" s="20">
        <v>805089</v>
      </c>
      <c r="G172" s="20">
        <v>1072024</v>
      </c>
      <c r="H172" s="20">
        <v>1368720</v>
      </c>
      <c r="I172" s="39" t="s">
        <v>20</v>
      </c>
      <c r="K172" s="1"/>
      <c r="L172" s="1"/>
    </row>
    <row r="173" spans="1:12" s="4" customFormat="1" ht="14.25" x14ac:dyDescent="0.2">
      <c r="A173" s="1"/>
      <c r="B173" s="509"/>
      <c r="C173" s="511"/>
      <c r="D173" s="19" t="s">
        <v>21</v>
      </c>
      <c r="E173" s="19"/>
      <c r="F173" s="20">
        <v>1357965</v>
      </c>
      <c r="G173" s="20">
        <v>1914028</v>
      </c>
      <c r="H173" s="20">
        <v>2215970</v>
      </c>
      <c r="I173" s="39" t="s">
        <v>20</v>
      </c>
      <c r="K173" s="1"/>
      <c r="L173" s="1"/>
    </row>
    <row r="174" spans="1:12" s="4" customFormat="1" ht="14.25" x14ac:dyDescent="0.2">
      <c r="A174" s="1"/>
      <c r="B174" s="510"/>
      <c r="C174" s="515"/>
      <c r="D174" s="40" t="s">
        <v>22</v>
      </c>
      <c r="E174" s="40"/>
      <c r="F174" s="41">
        <v>1549485</v>
      </c>
      <c r="G174" s="41">
        <v>2368603</v>
      </c>
      <c r="H174" s="41">
        <v>2511650</v>
      </c>
      <c r="I174" s="42" t="s">
        <v>20</v>
      </c>
      <c r="K174" s="1"/>
      <c r="L174" s="1"/>
    </row>
    <row r="175" spans="1:12" s="4" customFormat="1" x14ac:dyDescent="0.2">
      <c r="A175" s="1"/>
      <c r="B175" s="514" t="s">
        <v>80</v>
      </c>
      <c r="C175" s="43"/>
      <c r="D175" s="44" t="s">
        <v>16</v>
      </c>
      <c r="E175" s="44"/>
      <c r="F175" s="45">
        <v>78</v>
      </c>
      <c r="G175" s="45">
        <v>65</v>
      </c>
      <c r="H175" s="45">
        <v>63</v>
      </c>
      <c r="I175" s="46">
        <v>63</v>
      </c>
      <c r="K175" s="1"/>
      <c r="L175" s="1"/>
    </row>
    <row r="176" spans="1:12" s="4" customFormat="1" x14ac:dyDescent="0.2">
      <c r="A176" s="1"/>
      <c r="B176" s="509"/>
      <c r="C176" s="47"/>
      <c r="D176" s="36" t="s">
        <v>17</v>
      </c>
      <c r="E176" s="36"/>
      <c r="F176" s="37">
        <v>713</v>
      </c>
      <c r="G176" s="37">
        <v>800</v>
      </c>
      <c r="H176" s="37">
        <v>829</v>
      </c>
      <c r="I176" s="38">
        <v>944</v>
      </c>
      <c r="K176" s="1"/>
      <c r="L176" s="1"/>
    </row>
    <row r="177" spans="1:12" s="4" customFormat="1" ht="14.25" customHeight="1" x14ac:dyDescent="0.2">
      <c r="A177" s="1"/>
      <c r="B177" s="509"/>
      <c r="C177" s="511" t="s">
        <v>81</v>
      </c>
      <c r="D177" s="19" t="s">
        <v>19</v>
      </c>
      <c r="E177" s="19"/>
      <c r="F177" s="20">
        <v>676260</v>
      </c>
      <c r="G177" s="20">
        <v>994825</v>
      </c>
      <c r="H177" s="20">
        <v>1569094</v>
      </c>
      <c r="I177" s="39" t="s">
        <v>20</v>
      </c>
      <c r="K177" s="1"/>
      <c r="L177" s="1"/>
    </row>
    <row r="178" spans="1:12" s="4" customFormat="1" ht="14.25" x14ac:dyDescent="0.2">
      <c r="A178" s="1"/>
      <c r="B178" s="509"/>
      <c r="C178" s="511"/>
      <c r="D178" s="19" t="s">
        <v>21</v>
      </c>
      <c r="E178" s="19"/>
      <c r="F178" s="20">
        <v>1581969</v>
      </c>
      <c r="G178" s="20">
        <v>1699000</v>
      </c>
      <c r="H178" s="20">
        <v>2808238</v>
      </c>
      <c r="I178" s="39" t="s">
        <v>20</v>
      </c>
      <c r="K178" s="1"/>
      <c r="L178" s="1"/>
    </row>
    <row r="179" spans="1:12" s="4" customFormat="1" ht="14.25" x14ac:dyDescent="0.2">
      <c r="A179" s="1"/>
      <c r="B179" s="509"/>
      <c r="C179" s="511"/>
      <c r="D179" s="19" t="s">
        <v>22</v>
      </c>
      <c r="E179" s="19"/>
      <c r="F179" s="20">
        <v>1741382</v>
      </c>
      <c r="G179" s="20">
        <v>1914849</v>
      </c>
      <c r="H179" s="20">
        <v>3304575</v>
      </c>
      <c r="I179" s="39" t="s">
        <v>20</v>
      </c>
      <c r="K179" s="1"/>
      <c r="L179" s="1"/>
    </row>
    <row r="180" spans="1:12" s="4" customFormat="1" ht="14.25" customHeight="1" x14ac:dyDescent="0.2">
      <c r="A180" s="1"/>
      <c r="B180" s="509"/>
      <c r="C180" s="511" t="s">
        <v>82</v>
      </c>
      <c r="D180" s="19" t="s">
        <v>19</v>
      </c>
      <c r="E180" s="19"/>
      <c r="F180" s="20">
        <v>930150</v>
      </c>
      <c r="G180" s="20">
        <v>1192263</v>
      </c>
      <c r="H180" s="20" t="s">
        <v>20</v>
      </c>
      <c r="I180" s="39">
        <v>1666035</v>
      </c>
      <c r="K180" s="1"/>
      <c r="L180" s="1"/>
    </row>
    <row r="181" spans="1:12" s="4" customFormat="1" ht="14.25" x14ac:dyDescent="0.2">
      <c r="A181" s="1"/>
      <c r="B181" s="509"/>
      <c r="C181" s="511"/>
      <c r="D181" s="19" t="s">
        <v>21</v>
      </c>
      <c r="E181" s="19"/>
      <c r="F181" s="20">
        <v>1581078</v>
      </c>
      <c r="G181" s="20">
        <v>1865000</v>
      </c>
      <c r="H181" s="20" t="s">
        <v>20</v>
      </c>
      <c r="I181" s="39">
        <v>3707560</v>
      </c>
      <c r="K181" s="1"/>
      <c r="L181" s="1"/>
    </row>
    <row r="182" spans="1:12" s="4" customFormat="1" ht="14.25" x14ac:dyDescent="0.2">
      <c r="A182" s="1"/>
      <c r="B182" s="509"/>
      <c r="C182" s="511"/>
      <c r="D182" s="19" t="s">
        <v>22</v>
      </c>
      <c r="E182" s="19"/>
      <c r="F182" s="20">
        <v>1842897</v>
      </c>
      <c r="G182" s="20">
        <v>2369075</v>
      </c>
      <c r="H182" s="20" t="s">
        <v>20</v>
      </c>
      <c r="I182" s="39">
        <v>4616818</v>
      </c>
      <c r="K182" s="1"/>
      <c r="L182" s="1"/>
    </row>
    <row r="183" spans="1:12" s="4" customFormat="1" ht="14.25" customHeight="1" x14ac:dyDescent="0.2">
      <c r="A183" s="1"/>
      <c r="B183" s="509"/>
      <c r="C183" s="511" t="s">
        <v>83</v>
      </c>
      <c r="D183" s="19" t="s">
        <v>19</v>
      </c>
      <c r="E183" s="19"/>
      <c r="F183" s="20">
        <v>741293</v>
      </c>
      <c r="G183" s="20">
        <v>846544</v>
      </c>
      <c r="H183" s="20">
        <v>1603744</v>
      </c>
      <c r="I183" s="39" t="s">
        <v>20</v>
      </c>
      <c r="K183" s="1"/>
      <c r="L183" s="1"/>
    </row>
    <row r="184" spans="1:12" s="4" customFormat="1" ht="14.25" x14ac:dyDescent="0.2">
      <c r="A184" s="1"/>
      <c r="B184" s="509"/>
      <c r="C184" s="511"/>
      <c r="D184" s="19" t="s">
        <v>21</v>
      </c>
      <c r="E184" s="19"/>
      <c r="F184" s="20">
        <v>1323507</v>
      </c>
      <c r="G184" s="20">
        <v>1155000</v>
      </c>
      <c r="H184" s="20">
        <v>2553320</v>
      </c>
      <c r="I184" s="39" t="s">
        <v>20</v>
      </c>
      <c r="K184" s="1"/>
      <c r="L184" s="1"/>
    </row>
    <row r="185" spans="1:12" s="4" customFormat="1" ht="14.25" x14ac:dyDescent="0.2">
      <c r="A185" s="1"/>
      <c r="B185" s="509"/>
      <c r="C185" s="511"/>
      <c r="D185" s="19" t="s">
        <v>22</v>
      </c>
      <c r="E185" s="19"/>
      <c r="F185" s="20">
        <v>1425385</v>
      </c>
      <c r="G185" s="20">
        <v>1263377</v>
      </c>
      <c r="H185" s="20">
        <v>2880524</v>
      </c>
      <c r="I185" s="39" t="s">
        <v>20</v>
      </c>
      <c r="K185" s="1"/>
      <c r="L185" s="1"/>
    </row>
    <row r="186" spans="1:12" s="4" customFormat="1" ht="14.25" customHeight="1" x14ac:dyDescent="0.2">
      <c r="A186" s="1"/>
      <c r="B186" s="509"/>
      <c r="C186" s="511" t="s">
        <v>84</v>
      </c>
      <c r="D186" s="19" t="s">
        <v>19</v>
      </c>
      <c r="E186" s="19"/>
      <c r="F186" s="20">
        <v>997133</v>
      </c>
      <c r="G186" s="20">
        <v>1196894</v>
      </c>
      <c r="H186" s="20">
        <v>1239840</v>
      </c>
      <c r="I186" s="39" t="s">
        <v>20</v>
      </c>
      <c r="K186" s="1"/>
      <c r="L186" s="1"/>
    </row>
    <row r="187" spans="1:12" s="4" customFormat="1" ht="14.25" x14ac:dyDescent="0.2">
      <c r="A187" s="1"/>
      <c r="B187" s="509"/>
      <c r="C187" s="511"/>
      <c r="D187" s="19" t="s">
        <v>21</v>
      </c>
      <c r="E187" s="19"/>
      <c r="F187" s="20">
        <v>1279835</v>
      </c>
      <c r="G187" s="20">
        <v>2475000</v>
      </c>
      <c r="H187" s="20">
        <v>2524305</v>
      </c>
      <c r="I187" s="39" t="s">
        <v>20</v>
      </c>
      <c r="K187" s="1"/>
      <c r="L187" s="1"/>
    </row>
    <row r="188" spans="1:12" s="4" customFormat="1" ht="14.25" x14ac:dyDescent="0.2">
      <c r="A188" s="1"/>
      <c r="B188" s="509"/>
      <c r="C188" s="511"/>
      <c r="D188" s="19" t="s">
        <v>22</v>
      </c>
      <c r="E188" s="19"/>
      <c r="F188" s="20">
        <v>1446613</v>
      </c>
      <c r="G188" s="20">
        <v>2816400</v>
      </c>
      <c r="H188" s="20">
        <v>3059759</v>
      </c>
      <c r="I188" s="39" t="s">
        <v>20</v>
      </c>
      <c r="K188" s="1"/>
      <c r="L188" s="1"/>
    </row>
    <row r="189" spans="1:12" s="4" customFormat="1" ht="14.25" customHeight="1" x14ac:dyDescent="0.2">
      <c r="A189" s="1"/>
      <c r="B189" s="509"/>
      <c r="C189" s="511" t="s">
        <v>85</v>
      </c>
      <c r="D189" s="19" t="s">
        <v>19</v>
      </c>
      <c r="E189" s="19"/>
      <c r="F189" s="20">
        <v>977925</v>
      </c>
      <c r="G189" s="20" t="s">
        <v>28</v>
      </c>
      <c r="H189" s="20">
        <v>1505228</v>
      </c>
      <c r="I189" s="39" t="s">
        <v>20</v>
      </c>
      <c r="K189" s="1"/>
      <c r="L189" s="1"/>
    </row>
    <row r="190" spans="1:12" s="4" customFormat="1" ht="14.25" x14ac:dyDescent="0.2">
      <c r="A190" s="1"/>
      <c r="B190" s="509"/>
      <c r="C190" s="511"/>
      <c r="D190" s="19" t="s">
        <v>21</v>
      </c>
      <c r="E190" s="19"/>
      <c r="F190" s="20">
        <v>1359157</v>
      </c>
      <c r="G190" s="20">
        <v>1979000</v>
      </c>
      <c r="H190" s="20">
        <v>2353324</v>
      </c>
      <c r="I190" s="39" t="s">
        <v>20</v>
      </c>
      <c r="K190" s="1"/>
      <c r="L190" s="1"/>
    </row>
    <row r="191" spans="1:12" s="4" customFormat="1" ht="14.25" x14ac:dyDescent="0.2">
      <c r="A191" s="1"/>
      <c r="B191" s="510"/>
      <c r="C191" s="515"/>
      <c r="D191" s="40" t="s">
        <v>22</v>
      </c>
      <c r="E191" s="40"/>
      <c r="F191" s="41">
        <v>1474202</v>
      </c>
      <c r="G191" s="41">
        <v>2248734</v>
      </c>
      <c r="H191" s="41">
        <v>2689663</v>
      </c>
      <c r="I191" s="42" t="s">
        <v>20</v>
      </c>
      <c r="K191" s="1"/>
      <c r="L191" s="1"/>
    </row>
    <row r="192" spans="1:12" s="4" customFormat="1" x14ac:dyDescent="0.2">
      <c r="A192" s="1"/>
      <c r="B192" s="514" t="s">
        <v>86</v>
      </c>
      <c r="C192" s="43"/>
      <c r="D192" s="44" t="s">
        <v>16</v>
      </c>
      <c r="E192" s="44"/>
      <c r="F192" s="45">
        <v>73</v>
      </c>
      <c r="G192" s="45">
        <v>65</v>
      </c>
      <c r="H192" s="45">
        <v>61</v>
      </c>
      <c r="I192" s="46">
        <v>62</v>
      </c>
      <c r="K192" s="1"/>
      <c r="L192" s="1"/>
    </row>
    <row r="193" spans="1:12" s="4" customFormat="1" x14ac:dyDescent="0.2">
      <c r="A193" s="1"/>
      <c r="B193" s="509"/>
      <c r="C193" s="47"/>
      <c r="D193" s="36" t="s">
        <v>17</v>
      </c>
      <c r="E193" s="36"/>
      <c r="F193" s="37">
        <v>740</v>
      </c>
      <c r="G193" s="37">
        <v>775</v>
      </c>
      <c r="H193" s="37">
        <v>809</v>
      </c>
      <c r="I193" s="38">
        <v>761</v>
      </c>
      <c r="K193" s="1"/>
      <c r="L193" s="1"/>
    </row>
    <row r="194" spans="1:12" s="4" customFormat="1" ht="14.25" customHeight="1" x14ac:dyDescent="0.2">
      <c r="A194" s="1"/>
      <c r="B194" s="509"/>
      <c r="C194" s="511" t="s">
        <v>87</v>
      </c>
      <c r="D194" s="19" t="s">
        <v>19</v>
      </c>
      <c r="E194" s="19"/>
      <c r="F194" s="20">
        <v>1692870</v>
      </c>
      <c r="G194" s="20">
        <v>1437069</v>
      </c>
      <c r="H194" s="20">
        <v>1908462</v>
      </c>
      <c r="I194" s="39" t="s">
        <v>20</v>
      </c>
      <c r="K194" s="1"/>
      <c r="L194" s="1"/>
    </row>
    <row r="195" spans="1:12" s="4" customFormat="1" ht="14.25" x14ac:dyDescent="0.2">
      <c r="A195" s="1"/>
      <c r="B195" s="509"/>
      <c r="C195" s="511"/>
      <c r="D195" s="19" t="s">
        <v>21</v>
      </c>
      <c r="E195" s="19"/>
      <c r="F195" s="20">
        <v>2468825</v>
      </c>
      <c r="G195" s="20">
        <v>2637907</v>
      </c>
      <c r="H195" s="20">
        <v>3341170</v>
      </c>
      <c r="I195" s="39" t="s">
        <v>20</v>
      </c>
      <c r="K195" s="1"/>
      <c r="L195" s="1"/>
    </row>
    <row r="196" spans="1:12" s="4" customFormat="1" ht="14.25" x14ac:dyDescent="0.2">
      <c r="A196" s="1"/>
      <c r="B196" s="509"/>
      <c r="C196" s="511"/>
      <c r="D196" s="19" t="s">
        <v>22</v>
      </c>
      <c r="E196" s="19"/>
      <c r="F196" s="20">
        <v>2693569</v>
      </c>
      <c r="G196" s="20">
        <v>2973905</v>
      </c>
      <c r="H196" s="20">
        <v>3869710</v>
      </c>
      <c r="I196" s="39" t="s">
        <v>20</v>
      </c>
      <c r="K196" s="1"/>
      <c r="L196" s="1"/>
    </row>
    <row r="197" spans="1:12" s="4" customFormat="1" ht="14.25" customHeight="1" x14ac:dyDescent="0.2">
      <c r="A197" s="1"/>
      <c r="B197" s="509"/>
      <c r="C197" s="511" t="s">
        <v>88</v>
      </c>
      <c r="D197" s="19" t="s">
        <v>19</v>
      </c>
      <c r="E197" s="19"/>
      <c r="F197" s="20" t="s">
        <v>20</v>
      </c>
      <c r="G197" s="20" t="s">
        <v>20</v>
      </c>
      <c r="H197" s="20" t="s">
        <v>20</v>
      </c>
      <c r="I197" s="39">
        <v>2874475</v>
      </c>
      <c r="K197" s="1"/>
      <c r="L197" s="1"/>
    </row>
    <row r="198" spans="1:12" s="4" customFormat="1" ht="14.25" x14ac:dyDescent="0.2">
      <c r="A198" s="1"/>
      <c r="B198" s="509"/>
      <c r="C198" s="511"/>
      <c r="D198" s="19" t="s">
        <v>21</v>
      </c>
      <c r="E198" s="19"/>
      <c r="F198" s="20" t="s">
        <v>20</v>
      </c>
      <c r="G198" s="20" t="s">
        <v>20</v>
      </c>
      <c r="H198" s="20" t="s">
        <v>20</v>
      </c>
      <c r="I198" s="39">
        <v>5223314</v>
      </c>
      <c r="K198" s="1"/>
      <c r="L198" s="1"/>
    </row>
    <row r="199" spans="1:12" s="4" customFormat="1" ht="14.25" x14ac:dyDescent="0.2">
      <c r="A199" s="1"/>
      <c r="B199" s="509"/>
      <c r="C199" s="511"/>
      <c r="D199" s="19" t="s">
        <v>22</v>
      </c>
      <c r="E199" s="19"/>
      <c r="F199" s="20" t="s">
        <v>20</v>
      </c>
      <c r="G199" s="20" t="s">
        <v>20</v>
      </c>
      <c r="H199" s="20" t="s">
        <v>20</v>
      </c>
      <c r="I199" s="39">
        <v>7242939</v>
      </c>
      <c r="K199" s="1"/>
      <c r="L199" s="1"/>
    </row>
    <row r="200" spans="1:12" s="4" customFormat="1" ht="14.25" customHeight="1" x14ac:dyDescent="0.2">
      <c r="A200" s="1"/>
      <c r="B200" s="509"/>
      <c r="C200" s="511" t="s">
        <v>89</v>
      </c>
      <c r="D200" s="19" t="s">
        <v>19</v>
      </c>
      <c r="E200" s="19"/>
      <c r="F200" s="20">
        <v>1994634</v>
      </c>
      <c r="G200" s="20">
        <v>2092513</v>
      </c>
      <c r="H200" s="20">
        <v>2212242</v>
      </c>
      <c r="I200" s="39" t="s">
        <v>20</v>
      </c>
      <c r="K200" s="1"/>
      <c r="L200" s="1"/>
    </row>
    <row r="201" spans="1:12" s="4" customFormat="1" ht="14.25" x14ac:dyDescent="0.2">
      <c r="A201" s="1"/>
      <c r="B201" s="509"/>
      <c r="C201" s="511"/>
      <c r="D201" s="19" t="s">
        <v>21</v>
      </c>
      <c r="E201" s="19"/>
      <c r="F201" s="20">
        <v>3140375</v>
      </c>
      <c r="G201" s="20">
        <v>3579532</v>
      </c>
      <c r="H201" s="20">
        <v>5014789</v>
      </c>
      <c r="I201" s="39" t="s">
        <v>20</v>
      </c>
      <c r="K201" s="1"/>
      <c r="L201" s="1"/>
    </row>
    <row r="202" spans="1:12" s="4" customFormat="1" ht="14.25" x14ac:dyDescent="0.2">
      <c r="A202" s="1"/>
      <c r="B202" s="509"/>
      <c r="C202" s="511"/>
      <c r="D202" s="19" t="s">
        <v>22</v>
      </c>
      <c r="E202" s="19"/>
      <c r="F202" s="20">
        <v>3554465</v>
      </c>
      <c r="G202" s="20">
        <v>4102713</v>
      </c>
      <c r="H202" s="20">
        <v>6455837</v>
      </c>
      <c r="I202" s="39" t="s">
        <v>20</v>
      </c>
      <c r="K202" s="1"/>
      <c r="L202" s="1"/>
    </row>
    <row r="203" spans="1:12" s="4" customFormat="1" ht="14.25" customHeight="1" x14ac:dyDescent="0.2">
      <c r="A203" s="1"/>
      <c r="B203" s="509"/>
      <c r="C203" s="511" t="s">
        <v>90</v>
      </c>
      <c r="D203" s="19" t="s">
        <v>19</v>
      </c>
      <c r="E203" s="19"/>
      <c r="F203" s="20" t="s">
        <v>28</v>
      </c>
      <c r="G203" s="20">
        <v>1692194</v>
      </c>
      <c r="H203" s="20">
        <v>1327970</v>
      </c>
      <c r="I203" s="39" t="s">
        <v>20</v>
      </c>
      <c r="K203" s="1"/>
      <c r="L203" s="1"/>
    </row>
    <row r="204" spans="1:12" s="4" customFormat="1" ht="14.25" x14ac:dyDescent="0.2">
      <c r="A204" s="1"/>
      <c r="B204" s="509"/>
      <c r="C204" s="511"/>
      <c r="D204" s="19" t="s">
        <v>21</v>
      </c>
      <c r="E204" s="19"/>
      <c r="F204" s="20">
        <v>1973950</v>
      </c>
      <c r="G204" s="20">
        <v>2093469</v>
      </c>
      <c r="H204" s="20">
        <v>2227784</v>
      </c>
      <c r="I204" s="39" t="s">
        <v>20</v>
      </c>
      <c r="K204" s="1"/>
      <c r="L204" s="1"/>
    </row>
    <row r="205" spans="1:12" s="4" customFormat="1" ht="14.25" x14ac:dyDescent="0.2">
      <c r="A205" s="1"/>
      <c r="B205" s="509"/>
      <c r="C205" s="511"/>
      <c r="D205" s="19" t="s">
        <v>22</v>
      </c>
      <c r="E205" s="19"/>
      <c r="F205" s="20">
        <v>2308649</v>
      </c>
      <c r="G205" s="20">
        <v>2548355</v>
      </c>
      <c r="H205" s="20">
        <v>3083557</v>
      </c>
      <c r="I205" s="39" t="s">
        <v>20</v>
      </c>
      <c r="K205" s="1"/>
      <c r="L205" s="1"/>
    </row>
    <row r="206" spans="1:12" s="4" customFormat="1" ht="14.25" customHeight="1" x14ac:dyDescent="0.2">
      <c r="A206" s="1"/>
      <c r="B206" s="509"/>
      <c r="C206" s="511" t="s">
        <v>91</v>
      </c>
      <c r="D206" s="19" t="s">
        <v>19</v>
      </c>
      <c r="E206" s="19"/>
      <c r="F206" s="20">
        <v>988238</v>
      </c>
      <c r="G206" s="20">
        <v>983532</v>
      </c>
      <c r="H206" s="20">
        <v>1251720</v>
      </c>
      <c r="I206" s="39" t="s">
        <v>20</v>
      </c>
      <c r="K206" s="1"/>
      <c r="L206" s="1"/>
    </row>
    <row r="207" spans="1:12" s="4" customFormat="1" ht="14.25" x14ac:dyDescent="0.2">
      <c r="A207" s="1"/>
      <c r="B207" s="509"/>
      <c r="C207" s="511"/>
      <c r="D207" s="19" t="s">
        <v>21</v>
      </c>
      <c r="E207" s="19"/>
      <c r="F207" s="20">
        <v>1305175</v>
      </c>
      <c r="G207" s="20">
        <v>1711782</v>
      </c>
      <c r="H207" s="20">
        <v>2522058</v>
      </c>
      <c r="I207" s="39" t="s">
        <v>20</v>
      </c>
      <c r="K207" s="1"/>
      <c r="L207" s="1"/>
    </row>
    <row r="208" spans="1:12" s="4" customFormat="1" ht="14.25" x14ac:dyDescent="0.2">
      <c r="A208" s="1"/>
      <c r="B208" s="509"/>
      <c r="C208" s="511"/>
      <c r="D208" s="19" t="s">
        <v>22</v>
      </c>
      <c r="E208" s="19"/>
      <c r="F208" s="20">
        <v>1461607</v>
      </c>
      <c r="G208" s="20">
        <v>1989282</v>
      </c>
      <c r="H208" s="20">
        <v>3150254</v>
      </c>
      <c r="I208" s="39" t="s">
        <v>20</v>
      </c>
      <c r="K208" s="1"/>
      <c r="L208" s="1"/>
    </row>
    <row r="209" spans="1:12" s="4" customFormat="1" ht="14.25" customHeight="1" x14ac:dyDescent="0.2">
      <c r="A209" s="1"/>
      <c r="B209" s="509"/>
      <c r="C209" s="511" t="s">
        <v>92</v>
      </c>
      <c r="D209" s="19" t="s">
        <v>19</v>
      </c>
      <c r="E209" s="19"/>
      <c r="F209" s="20">
        <v>1503983</v>
      </c>
      <c r="G209" s="20">
        <v>1785713</v>
      </c>
      <c r="H209" s="20">
        <v>1614060</v>
      </c>
      <c r="I209" s="39" t="s">
        <v>20</v>
      </c>
      <c r="K209" s="1"/>
      <c r="L209" s="1"/>
    </row>
    <row r="210" spans="1:12" s="4" customFormat="1" ht="14.25" x14ac:dyDescent="0.2">
      <c r="A210" s="1"/>
      <c r="B210" s="509"/>
      <c r="C210" s="511"/>
      <c r="D210" s="19" t="s">
        <v>21</v>
      </c>
      <c r="E210" s="19"/>
      <c r="F210" s="20">
        <v>1988750</v>
      </c>
      <c r="G210" s="20">
        <v>2365688</v>
      </c>
      <c r="H210" s="20">
        <v>2075085</v>
      </c>
      <c r="I210" s="39" t="s">
        <v>20</v>
      </c>
      <c r="K210" s="1"/>
      <c r="L210" s="1"/>
    </row>
    <row r="211" spans="1:12" s="4" customFormat="1" ht="14.25" x14ac:dyDescent="0.2">
      <c r="A211" s="1"/>
      <c r="B211" s="509"/>
      <c r="C211" s="511"/>
      <c r="D211" s="19" t="s">
        <v>22</v>
      </c>
      <c r="E211" s="19"/>
      <c r="F211" s="20">
        <v>2200234</v>
      </c>
      <c r="G211" s="20">
        <v>2818833</v>
      </c>
      <c r="H211" s="20">
        <v>2660585</v>
      </c>
      <c r="I211" s="39" t="s">
        <v>20</v>
      </c>
      <c r="K211" s="1"/>
      <c r="L211" s="1"/>
    </row>
    <row r="212" spans="1:12" s="4" customFormat="1" ht="14.25" customHeight="1" x14ac:dyDescent="0.2">
      <c r="A212" s="1"/>
      <c r="B212" s="509"/>
      <c r="C212" s="511" t="s">
        <v>93</v>
      </c>
      <c r="D212" s="19" t="s">
        <v>19</v>
      </c>
      <c r="E212" s="19"/>
      <c r="F212" s="20">
        <v>862587</v>
      </c>
      <c r="G212" s="20">
        <v>1157488</v>
      </c>
      <c r="H212" s="20">
        <v>1318210</v>
      </c>
      <c r="I212" s="39" t="s">
        <v>20</v>
      </c>
      <c r="K212" s="1"/>
      <c r="L212" s="1"/>
    </row>
    <row r="213" spans="1:12" s="4" customFormat="1" ht="14.25" x14ac:dyDescent="0.2">
      <c r="A213" s="1"/>
      <c r="B213" s="509"/>
      <c r="C213" s="511"/>
      <c r="D213" s="19" t="s">
        <v>21</v>
      </c>
      <c r="E213" s="19"/>
      <c r="F213" s="20">
        <v>1424500</v>
      </c>
      <c r="G213" s="20">
        <v>1832875</v>
      </c>
      <c r="H213" s="20">
        <v>2771837</v>
      </c>
      <c r="I213" s="39" t="s">
        <v>20</v>
      </c>
      <c r="K213" s="1"/>
      <c r="L213" s="1"/>
    </row>
    <row r="214" spans="1:12" s="4" customFormat="1" ht="14.25" x14ac:dyDescent="0.2">
      <c r="A214" s="1"/>
      <c r="B214" s="510"/>
      <c r="C214" s="515"/>
      <c r="D214" s="40" t="s">
        <v>22</v>
      </c>
      <c r="E214" s="40"/>
      <c r="F214" s="41">
        <v>1656655</v>
      </c>
      <c r="G214" s="41">
        <v>2303215</v>
      </c>
      <c r="H214" s="41">
        <v>3466614</v>
      </c>
      <c r="I214" s="42" t="s">
        <v>20</v>
      </c>
      <c r="K214" s="1"/>
      <c r="L214" s="1"/>
    </row>
    <row r="215" spans="1:12" s="4" customFormat="1" x14ac:dyDescent="0.2">
      <c r="A215" s="1"/>
      <c r="B215" s="514" t="s">
        <v>94</v>
      </c>
      <c r="C215" s="43"/>
      <c r="D215" s="44" t="s">
        <v>16</v>
      </c>
      <c r="E215" s="44"/>
      <c r="F215" s="45">
        <v>72</v>
      </c>
      <c r="G215" s="45">
        <v>65</v>
      </c>
      <c r="H215" s="45">
        <v>62</v>
      </c>
      <c r="I215" s="46">
        <v>64</v>
      </c>
      <c r="K215" s="1"/>
      <c r="L215" s="1"/>
    </row>
    <row r="216" spans="1:12" s="4" customFormat="1" x14ac:dyDescent="0.2">
      <c r="A216" s="1"/>
      <c r="B216" s="509"/>
      <c r="C216" s="47"/>
      <c r="D216" s="36" t="s">
        <v>17</v>
      </c>
      <c r="E216" s="36"/>
      <c r="F216" s="37">
        <v>710</v>
      </c>
      <c r="G216" s="37">
        <v>774</v>
      </c>
      <c r="H216" s="37">
        <v>744</v>
      </c>
      <c r="I216" s="38">
        <v>761</v>
      </c>
      <c r="K216" s="1"/>
      <c r="L216" s="1"/>
    </row>
    <row r="217" spans="1:12" s="4" customFormat="1" ht="14.25" customHeight="1" x14ac:dyDescent="0.2">
      <c r="A217" s="1"/>
      <c r="B217" s="509"/>
      <c r="C217" s="511" t="s">
        <v>95</v>
      </c>
      <c r="D217" s="19" t="s">
        <v>19</v>
      </c>
      <c r="E217" s="19"/>
      <c r="F217" s="20">
        <v>847710</v>
      </c>
      <c r="G217" s="20">
        <v>722150</v>
      </c>
      <c r="H217" s="20">
        <v>787478</v>
      </c>
      <c r="I217" s="39" t="s">
        <v>20</v>
      </c>
      <c r="K217" s="1"/>
      <c r="L217" s="1"/>
    </row>
    <row r="218" spans="1:12" s="4" customFormat="1" ht="14.25" x14ac:dyDescent="0.2">
      <c r="A218" s="1"/>
      <c r="B218" s="509"/>
      <c r="C218" s="511"/>
      <c r="D218" s="19" t="s">
        <v>21</v>
      </c>
      <c r="E218" s="19"/>
      <c r="F218" s="20">
        <v>1070325</v>
      </c>
      <c r="G218" s="20">
        <v>1308060</v>
      </c>
      <c r="H218" s="20" t="s">
        <v>28</v>
      </c>
      <c r="I218" s="39" t="s">
        <v>20</v>
      </c>
      <c r="K218" s="1"/>
      <c r="L218" s="1"/>
    </row>
    <row r="219" spans="1:12" s="4" customFormat="1" ht="14.25" x14ac:dyDescent="0.2">
      <c r="A219" s="1"/>
      <c r="B219" s="509"/>
      <c r="C219" s="511"/>
      <c r="D219" s="19" t="s">
        <v>22</v>
      </c>
      <c r="E219" s="19"/>
      <c r="F219" s="20">
        <v>1226130</v>
      </c>
      <c r="G219" s="20">
        <v>1513860</v>
      </c>
      <c r="H219" s="20" t="s">
        <v>28</v>
      </c>
      <c r="I219" s="39" t="s">
        <v>20</v>
      </c>
      <c r="K219" s="1"/>
      <c r="L219" s="1"/>
    </row>
    <row r="220" spans="1:12" s="4" customFormat="1" ht="14.25" customHeight="1" x14ac:dyDescent="0.2">
      <c r="A220" s="1"/>
      <c r="B220" s="509"/>
      <c r="C220" s="511" t="s">
        <v>96</v>
      </c>
      <c r="D220" s="19" t="s">
        <v>19</v>
      </c>
      <c r="E220" s="19"/>
      <c r="F220" s="20">
        <v>1086210</v>
      </c>
      <c r="G220" s="20">
        <v>1141482</v>
      </c>
      <c r="H220" s="20">
        <v>1100965</v>
      </c>
      <c r="I220" s="39">
        <v>2089680</v>
      </c>
      <c r="K220" s="1"/>
      <c r="L220" s="1"/>
    </row>
    <row r="221" spans="1:12" s="4" customFormat="1" ht="14.25" x14ac:dyDescent="0.2">
      <c r="A221" s="1"/>
      <c r="B221" s="509"/>
      <c r="C221" s="511"/>
      <c r="D221" s="19" t="s">
        <v>21</v>
      </c>
      <c r="E221" s="19"/>
      <c r="F221" s="20">
        <v>2087400</v>
      </c>
      <c r="G221" s="20">
        <v>2273625</v>
      </c>
      <c r="H221" s="20">
        <v>2054370</v>
      </c>
      <c r="I221" s="39">
        <v>3625214</v>
      </c>
      <c r="K221" s="1"/>
      <c r="L221" s="1"/>
    </row>
    <row r="222" spans="1:12" s="4" customFormat="1" ht="14.25" x14ac:dyDescent="0.2">
      <c r="A222" s="1"/>
      <c r="B222" s="509"/>
      <c r="C222" s="511"/>
      <c r="D222" s="19" t="s">
        <v>22</v>
      </c>
      <c r="E222" s="19"/>
      <c r="F222" s="20">
        <v>2541503</v>
      </c>
      <c r="G222" s="20">
        <v>2843365</v>
      </c>
      <c r="H222" s="20">
        <v>2547862</v>
      </c>
      <c r="I222" s="39">
        <v>4757183</v>
      </c>
      <c r="K222" s="1"/>
      <c r="L222" s="1"/>
    </row>
    <row r="223" spans="1:12" s="4" customFormat="1" ht="14.25" customHeight="1" x14ac:dyDescent="0.2">
      <c r="A223" s="1"/>
      <c r="B223" s="509"/>
      <c r="C223" s="511" t="s">
        <v>97</v>
      </c>
      <c r="D223" s="19" t="s">
        <v>19</v>
      </c>
      <c r="E223" s="19"/>
      <c r="F223" s="20">
        <v>1005660</v>
      </c>
      <c r="G223" s="20">
        <v>883919</v>
      </c>
      <c r="H223" s="20">
        <v>1347415</v>
      </c>
      <c r="I223" s="39" t="s">
        <v>20</v>
      </c>
      <c r="K223" s="1"/>
      <c r="L223" s="1"/>
    </row>
    <row r="224" spans="1:12" s="4" customFormat="1" ht="14.25" x14ac:dyDescent="0.2">
      <c r="A224" s="1"/>
      <c r="B224" s="509"/>
      <c r="C224" s="511"/>
      <c r="D224" s="19" t="s">
        <v>21</v>
      </c>
      <c r="E224" s="19"/>
      <c r="F224" s="20">
        <v>1484788</v>
      </c>
      <c r="G224" s="20">
        <v>1687320</v>
      </c>
      <c r="H224" s="20">
        <v>2937870</v>
      </c>
      <c r="I224" s="39" t="s">
        <v>20</v>
      </c>
      <c r="K224" s="1"/>
      <c r="L224" s="1"/>
    </row>
    <row r="225" spans="1:12" s="4" customFormat="1" ht="14.25" x14ac:dyDescent="0.2">
      <c r="A225" s="1"/>
      <c r="B225" s="509"/>
      <c r="C225" s="511"/>
      <c r="D225" s="19" t="s">
        <v>22</v>
      </c>
      <c r="E225" s="19"/>
      <c r="F225" s="20">
        <v>1666940</v>
      </c>
      <c r="G225" s="20">
        <v>1961640</v>
      </c>
      <c r="H225" s="20">
        <v>3525135</v>
      </c>
      <c r="I225" s="39" t="s">
        <v>20</v>
      </c>
      <c r="K225" s="1"/>
      <c r="L225" s="1"/>
    </row>
    <row r="226" spans="1:12" s="4" customFormat="1" ht="14.25" customHeight="1" x14ac:dyDescent="0.2">
      <c r="A226" s="1"/>
      <c r="B226" s="509"/>
      <c r="C226" s="511" t="s">
        <v>98</v>
      </c>
      <c r="D226" s="19" t="s">
        <v>19</v>
      </c>
      <c r="E226" s="19"/>
      <c r="F226" s="20">
        <v>644130</v>
      </c>
      <c r="G226" s="20">
        <v>807625</v>
      </c>
      <c r="H226" s="20">
        <v>1053768</v>
      </c>
      <c r="I226" s="39" t="s">
        <v>20</v>
      </c>
      <c r="K226" s="1"/>
      <c r="L226" s="1"/>
    </row>
    <row r="227" spans="1:12" s="4" customFormat="1" ht="14.25" x14ac:dyDescent="0.2">
      <c r="A227" s="1"/>
      <c r="B227" s="509"/>
      <c r="C227" s="511"/>
      <c r="D227" s="19" t="s">
        <v>21</v>
      </c>
      <c r="E227" s="19"/>
      <c r="F227" s="20">
        <v>1423550</v>
      </c>
      <c r="G227" s="20">
        <v>1898235</v>
      </c>
      <c r="H227" s="20">
        <v>2286870</v>
      </c>
      <c r="I227" s="39" t="s">
        <v>20</v>
      </c>
      <c r="K227" s="1"/>
      <c r="L227" s="1"/>
    </row>
    <row r="228" spans="1:12" s="4" customFormat="1" ht="14.25" x14ac:dyDescent="0.2">
      <c r="A228" s="1"/>
      <c r="B228" s="509"/>
      <c r="C228" s="511"/>
      <c r="D228" s="19" t="s">
        <v>22</v>
      </c>
      <c r="E228" s="19"/>
      <c r="F228" s="20">
        <v>1626355</v>
      </c>
      <c r="G228" s="20">
        <v>2222650</v>
      </c>
      <c r="H228" s="20">
        <v>2939378</v>
      </c>
      <c r="I228" s="39" t="s">
        <v>20</v>
      </c>
      <c r="K228" s="1"/>
      <c r="L228" s="1"/>
    </row>
    <row r="229" spans="1:12" s="4" customFormat="1" ht="14.25" customHeight="1" x14ac:dyDescent="0.2">
      <c r="A229" s="1"/>
      <c r="B229" s="509"/>
      <c r="C229" s="511" t="s">
        <v>99</v>
      </c>
      <c r="D229" s="19" t="s">
        <v>19</v>
      </c>
      <c r="E229" s="19"/>
      <c r="F229" s="20">
        <v>619470</v>
      </c>
      <c r="G229" s="20">
        <v>1112963</v>
      </c>
      <c r="H229" s="20">
        <v>1205358</v>
      </c>
      <c r="I229" s="39" t="s">
        <v>20</v>
      </c>
      <c r="K229" s="1"/>
      <c r="L229" s="1"/>
    </row>
    <row r="230" spans="1:12" s="4" customFormat="1" ht="14.25" x14ac:dyDescent="0.2">
      <c r="A230" s="1"/>
      <c r="B230" s="509"/>
      <c r="C230" s="511"/>
      <c r="D230" s="19" t="s">
        <v>21</v>
      </c>
      <c r="E230" s="19"/>
      <c r="F230" s="20">
        <v>1488338</v>
      </c>
      <c r="G230" s="20">
        <v>2275560</v>
      </c>
      <c r="H230" s="20">
        <v>2895090</v>
      </c>
      <c r="I230" s="39" t="s">
        <v>20</v>
      </c>
      <c r="K230" s="1"/>
      <c r="L230" s="1"/>
    </row>
    <row r="231" spans="1:12" s="4" customFormat="1" ht="14.25" x14ac:dyDescent="0.2">
      <c r="A231" s="1"/>
      <c r="B231" s="510"/>
      <c r="C231" s="515"/>
      <c r="D231" s="40" t="s">
        <v>22</v>
      </c>
      <c r="E231" s="40"/>
      <c r="F231" s="41">
        <v>1737148</v>
      </c>
      <c r="G231" s="41">
        <v>2685938</v>
      </c>
      <c r="H231" s="41">
        <v>3406617</v>
      </c>
      <c r="I231" s="42" t="s">
        <v>20</v>
      </c>
      <c r="K231" s="1"/>
      <c r="L231" s="1"/>
    </row>
    <row r="232" spans="1:12" s="4" customFormat="1" x14ac:dyDescent="0.2">
      <c r="A232" s="1"/>
      <c r="B232" s="514" t="s">
        <v>100</v>
      </c>
      <c r="C232" s="43"/>
      <c r="D232" s="44" t="s">
        <v>16</v>
      </c>
      <c r="E232" s="44"/>
      <c r="F232" s="45">
        <v>68</v>
      </c>
      <c r="G232" s="45">
        <v>63</v>
      </c>
      <c r="H232" s="45">
        <v>60</v>
      </c>
      <c r="I232" s="46">
        <v>63</v>
      </c>
      <c r="K232" s="1"/>
      <c r="L232" s="1"/>
    </row>
    <row r="233" spans="1:12" s="4" customFormat="1" x14ac:dyDescent="0.2">
      <c r="A233" s="1"/>
      <c r="B233" s="509"/>
      <c r="C233" s="47"/>
      <c r="D233" s="36" t="s">
        <v>17</v>
      </c>
      <c r="E233" s="36"/>
      <c r="F233" s="37">
        <v>741</v>
      </c>
      <c r="G233" s="37">
        <v>731</v>
      </c>
      <c r="H233" s="37">
        <v>818</v>
      </c>
      <c r="I233" s="38">
        <v>664</v>
      </c>
      <c r="K233" s="1"/>
      <c r="L233" s="1"/>
    </row>
    <row r="234" spans="1:12" s="4" customFormat="1" ht="14.25" customHeight="1" x14ac:dyDescent="0.2">
      <c r="A234" s="1"/>
      <c r="B234" s="509"/>
      <c r="C234" s="511" t="s">
        <v>101</v>
      </c>
      <c r="D234" s="19" t="s">
        <v>19</v>
      </c>
      <c r="E234" s="19"/>
      <c r="F234" s="20">
        <v>898705</v>
      </c>
      <c r="G234" s="20">
        <v>1008473</v>
      </c>
      <c r="H234" s="20">
        <v>1331100</v>
      </c>
      <c r="I234" s="39" t="s">
        <v>20</v>
      </c>
      <c r="K234" s="1"/>
      <c r="L234" s="1"/>
    </row>
    <row r="235" spans="1:12" s="4" customFormat="1" ht="14.25" x14ac:dyDescent="0.2">
      <c r="A235" s="1"/>
      <c r="B235" s="509"/>
      <c r="C235" s="511"/>
      <c r="D235" s="19" t="s">
        <v>21</v>
      </c>
      <c r="E235" s="19"/>
      <c r="F235" s="20">
        <v>1513493</v>
      </c>
      <c r="G235" s="20">
        <v>1520480</v>
      </c>
      <c r="H235" s="20">
        <v>2446843</v>
      </c>
      <c r="I235" s="39" t="s">
        <v>20</v>
      </c>
      <c r="K235" s="1"/>
      <c r="L235" s="1"/>
    </row>
    <row r="236" spans="1:12" s="4" customFormat="1" ht="14.25" x14ac:dyDescent="0.2">
      <c r="A236" s="1"/>
      <c r="B236" s="509"/>
      <c r="C236" s="511"/>
      <c r="D236" s="19" t="s">
        <v>22</v>
      </c>
      <c r="E236" s="19"/>
      <c r="F236" s="20">
        <v>1734748</v>
      </c>
      <c r="G236" s="20">
        <v>1822150</v>
      </c>
      <c r="H236" s="20">
        <v>3003973</v>
      </c>
      <c r="I236" s="39" t="s">
        <v>20</v>
      </c>
      <c r="K236" s="1"/>
      <c r="L236" s="1"/>
    </row>
    <row r="237" spans="1:12" s="4" customFormat="1" ht="14.25" customHeight="1" x14ac:dyDescent="0.2">
      <c r="A237" s="1"/>
      <c r="B237" s="509"/>
      <c r="C237" s="511" t="s">
        <v>102</v>
      </c>
      <c r="D237" s="19" t="s">
        <v>19</v>
      </c>
      <c r="E237" s="19"/>
      <c r="F237" s="20">
        <v>1251115</v>
      </c>
      <c r="G237" s="20">
        <v>1374818</v>
      </c>
      <c r="H237" s="20">
        <v>1755300</v>
      </c>
      <c r="I237" s="39" t="s">
        <v>20</v>
      </c>
      <c r="K237" s="1"/>
      <c r="L237" s="1"/>
    </row>
    <row r="238" spans="1:12" s="4" customFormat="1" ht="14.25" x14ac:dyDescent="0.2">
      <c r="A238" s="1"/>
      <c r="B238" s="509"/>
      <c r="C238" s="511"/>
      <c r="D238" s="19" t="s">
        <v>21</v>
      </c>
      <c r="E238" s="19"/>
      <c r="F238" s="20">
        <v>1766359</v>
      </c>
      <c r="G238" s="20">
        <v>1741608</v>
      </c>
      <c r="H238" s="20">
        <v>3105333</v>
      </c>
      <c r="I238" s="39" t="s">
        <v>20</v>
      </c>
      <c r="K238" s="1"/>
      <c r="L238" s="1"/>
    </row>
    <row r="239" spans="1:12" s="4" customFormat="1" ht="14.25" x14ac:dyDescent="0.2">
      <c r="A239" s="1"/>
      <c r="B239" s="509"/>
      <c r="C239" s="511"/>
      <c r="D239" s="19" t="s">
        <v>22</v>
      </c>
      <c r="E239" s="19"/>
      <c r="F239" s="20">
        <v>1999112</v>
      </c>
      <c r="G239" s="20">
        <v>2051962</v>
      </c>
      <c r="H239" s="20">
        <v>3791980</v>
      </c>
      <c r="I239" s="39" t="s">
        <v>20</v>
      </c>
      <c r="K239" s="1"/>
      <c r="L239" s="1"/>
    </row>
    <row r="240" spans="1:12" s="4" customFormat="1" ht="14.25" customHeight="1" x14ac:dyDescent="0.2">
      <c r="A240" s="1"/>
      <c r="B240" s="509"/>
      <c r="C240" s="511" t="s">
        <v>103</v>
      </c>
      <c r="D240" s="19" t="s">
        <v>19</v>
      </c>
      <c r="E240" s="19"/>
      <c r="F240" s="20">
        <v>926330</v>
      </c>
      <c r="G240" s="20">
        <v>1064464</v>
      </c>
      <c r="H240" s="20">
        <v>1265625</v>
      </c>
      <c r="I240" s="39" t="s">
        <v>20</v>
      </c>
      <c r="K240" s="1"/>
      <c r="L240" s="1"/>
    </row>
    <row r="241" spans="1:12" s="4" customFormat="1" ht="14.25" x14ac:dyDescent="0.2">
      <c r="A241" s="1"/>
      <c r="B241" s="509"/>
      <c r="C241" s="511"/>
      <c r="D241" s="19" t="s">
        <v>21</v>
      </c>
      <c r="E241" s="19"/>
      <c r="F241" s="20">
        <v>1670955</v>
      </c>
      <c r="G241" s="20">
        <v>1917962</v>
      </c>
      <c r="H241" s="20">
        <v>2767908</v>
      </c>
      <c r="I241" s="39" t="s">
        <v>20</v>
      </c>
      <c r="K241" s="1"/>
      <c r="L241" s="1"/>
    </row>
    <row r="242" spans="1:12" s="4" customFormat="1" ht="14.25" x14ac:dyDescent="0.2">
      <c r="A242" s="1"/>
      <c r="B242" s="509"/>
      <c r="C242" s="511"/>
      <c r="D242" s="19" t="s">
        <v>22</v>
      </c>
      <c r="E242" s="19"/>
      <c r="F242" s="20">
        <v>1907130</v>
      </c>
      <c r="G242" s="20">
        <v>2229482</v>
      </c>
      <c r="H242" s="20">
        <v>3190624</v>
      </c>
      <c r="I242" s="39" t="s">
        <v>20</v>
      </c>
      <c r="K242" s="1"/>
      <c r="L242" s="1"/>
    </row>
    <row r="243" spans="1:12" s="4" customFormat="1" ht="14.25" customHeight="1" x14ac:dyDescent="0.2">
      <c r="A243" s="1"/>
      <c r="B243" s="509"/>
      <c r="C243" s="511" t="s">
        <v>104</v>
      </c>
      <c r="D243" s="19" t="s">
        <v>19</v>
      </c>
      <c r="E243" s="19"/>
      <c r="F243" s="20">
        <v>1172490</v>
      </c>
      <c r="G243" s="20">
        <v>1291422</v>
      </c>
      <c r="H243" s="20">
        <v>1437075</v>
      </c>
      <c r="I243" s="39">
        <v>1802509</v>
      </c>
      <c r="K243" s="1"/>
      <c r="L243" s="1"/>
    </row>
    <row r="244" spans="1:12" s="4" customFormat="1" ht="14.25" x14ac:dyDescent="0.2">
      <c r="A244" s="1"/>
      <c r="B244" s="509"/>
      <c r="C244" s="511"/>
      <c r="D244" s="19" t="s">
        <v>21</v>
      </c>
      <c r="E244" s="19"/>
      <c r="F244" s="20">
        <v>1690407</v>
      </c>
      <c r="G244" s="20">
        <v>2307219</v>
      </c>
      <c r="H244" s="20">
        <v>2647253</v>
      </c>
      <c r="I244" s="39">
        <v>3087600</v>
      </c>
      <c r="K244" s="1"/>
      <c r="L244" s="1"/>
    </row>
    <row r="245" spans="1:12" s="4" customFormat="1" ht="14.25" x14ac:dyDescent="0.2">
      <c r="A245" s="1"/>
      <c r="B245" s="510"/>
      <c r="C245" s="515"/>
      <c r="D245" s="40" t="s">
        <v>22</v>
      </c>
      <c r="E245" s="40"/>
      <c r="F245" s="41">
        <v>1967628</v>
      </c>
      <c r="G245" s="41">
        <v>2761483</v>
      </c>
      <c r="H245" s="41">
        <v>3109208</v>
      </c>
      <c r="I245" s="42">
        <v>3761273</v>
      </c>
      <c r="K245" s="1"/>
      <c r="L245" s="1"/>
    </row>
    <row r="246" spans="1:12" s="4" customFormat="1" x14ac:dyDescent="0.2">
      <c r="A246" s="1"/>
      <c r="B246" s="514" t="s">
        <v>105</v>
      </c>
      <c r="C246" s="43"/>
      <c r="D246" s="44" t="s">
        <v>16</v>
      </c>
      <c r="E246" s="44"/>
      <c r="F246" s="45">
        <v>67</v>
      </c>
      <c r="G246" s="45">
        <v>65</v>
      </c>
      <c r="H246" s="45">
        <v>63</v>
      </c>
      <c r="I246" s="46">
        <v>63</v>
      </c>
      <c r="K246" s="1"/>
      <c r="L246" s="1"/>
    </row>
    <row r="247" spans="1:12" s="4" customFormat="1" x14ac:dyDescent="0.2">
      <c r="A247" s="1"/>
      <c r="B247" s="509"/>
      <c r="C247" s="47"/>
      <c r="D247" s="36" t="s">
        <v>17</v>
      </c>
      <c r="E247" s="36"/>
      <c r="F247" s="37">
        <v>817</v>
      </c>
      <c r="G247" s="37">
        <v>822</v>
      </c>
      <c r="H247" s="37">
        <v>787</v>
      </c>
      <c r="I247" s="38">
        <v>754</v>
      </c>
      <c r="K247" s="1"/>
      <c r="L247" s="1"/>
    </row>
    <row r="248" spans="1:12" s="4" customFormat="1" ht="14.25" customHeight="1" x14ac:dyDescent="0.2">
      <c r="A248" s="1"/>
      <c r="B248" s="509"/>
      <c r="C248" s="511" t="s">
        <v>106</v>
      </c>
      <c r="D248" s="19" t="s">
        <v>19</v>
      </c>
      <c r="E248" s="19"/>
      <c r="F248" s="20">
        <v>460039</v>
      </c>
      <c r="G248" s="20">
        <v>436557</v>
      </c>
      <c r="H248" s="20">
        <v>804983</v>
      </c>
      <c r="I248" s="39" t="s">
        <v>20</v>
      </c>
      <c r="K248" s="1"/>
      <c r="L248" s="1"/>
    </row>
    <row r="249" spans="1:12" s="4" customFormat="1" ht="14.25" x14ac:dyDescent="0.2">
      <c r="A249" s="1"/>
      <c r="B249" s="509"/>
      <c r="C249" s="511"/>
      <c r="D249" s="19" t="s">
        <v>21</v>
      </c>
      <c r="E249" s="19"/>
      <c r="F249" s="20">
        <v>1311285</v>
      </c>
      <c r="G249" s="20">
        <v>1490903</v>
      </c>
      <c r="H249" s="20">
        <v>2139657</v>
      </c>
      <c r="I249" s="39" t="s">
        <v>20</v>
      </c>
      <c r="K249" s="1"/>
      <c r="L249" s="1"/>
    </row>
    <row r="250" spans="1:12" s="4" customFormat="1" ht="14.25" x14ac:dyDescent="0.2">
      <c r="A250" s="1"/>
      <c r="B250" s="509"/>
      <c r="C250" s="511"/>
      <c r="D250" s="19" t="s">
        <v>22</v>
      </c>
      <c r="E250" s="19"/>
      <c r="F250" s="20">
        <v>1473054</v>
      </c>
      <c r="G250" s="20">
        <v>1729172</v>
      </c>
      <c r="H250" s="20">
        <v>2536688</v>
      </c>
      <c r="I250" s="39" t="s">
        <v>20</v>
      </c>
      <c r="K250" s="1"/>
      <c r="L250" s="1"/>
    </row>
    <row r="251" spans="1:12" s="4" customFormat="1" ht="14.25" customHeight="1" x14ac:dyDescent="0.2">
      <c r="A251" s="1"/>
      <c r="B251" s="509"/>
      <c r="C251" s="511" t="s">
        <v>107</v>
      </c>
      <c r="D251" s="19" t="s">
        <v>19</v>
      </c>
      <c r="E251" s="19"/>
      <c r="F251" s="20">
        <v>1105082</v>
      </c>
      <c r="G251" s="20">
        <v>1695607</v>
      </c>
      <c r="H251" s="20">
        <v>1093838</v>
      </c>
      <c r="I251" s="39">
        <v>1263465</v>
      </c>
      <c r="K251" s="1"/>
      <c r="L251" s="1"/>
    </row>
    <row r="252" spans="1:12" s="4" customFormat="1" ht="14.25" x14ac:dyDescent="0.2">
      <c r="A252" s="1"/>
      <c r="B252" s="509"/>
      <c r="C252" s="511"/>
      <c r="D252" s="19" t="s">
        <v>21</v>
      </c>
      <c r="E252" s="19"/>
      <c r="F252" s="20">
        <v>2544955</v>
      </c>
      <c r="G252" s="20">
        <v>2403323</v>
      </c>
      <c r="H252" s="20">
        <v>2341325</v>
      </c>
      <c r="I252" s="39">
        <v>2611668</v>
      </c>
      <c r="K252" s="1"/>
      <c r="L252" s="1"/>
    </row>
    <row r="253" spans="1:12" s="4" customFormat="1" ht="14.25" x14ac:dyDescent="0.2">
      <c r="A253" s="1"/>
      <c r="B253" s="509"/>
      <c r="C253" s="511"/>
      <c r="D253" s="19" t="s">
        <v>22</v>
      </c>
      <c r="E253" s="19"/>
      <c r="F253" s="20">
        <v>2824588</v>
      </c>
      <c r="G253" s="20">
        <v>2802643</v>
      </c>
      <c r="H253" s="20">
        <v>2730612</v>
      </c>
      <c r="I253" s="39">
        <v>3105290</v>
      </c>
      <c r="K253" s="1"/>
      <c r="L253" s="1"/>
    </row>
    <row r="254" spans="1:12" s="4" customFormat="1" ht="14.25" customHeight="1" x14ac:dyDescent="0.2">
      <c r="A254" s="1"/>
      <c r="B254" s="509"/>
      <c r="C254" s="511" t="s">
        <v>108</v>
      </c>
      <c r="D254" s="19" t="s">
        <v>19</v>
      </c>
      <c r="E254" s="19"/>
      <c r="F254" s="20" t="s">
        <v>28</v>
      </c>
      <c r="G254" s="20">
        <v>1201444</v>
      </c>
      <c r="H254" s="20">
        <v>897120</v>
      </c>
      <c r="I254" s="39">
        <v>738282</v>
      </c>
      <c r="K254" s="1"/>
      <c r="L254" s="1"/>
    </row>
    <row r="255" spans="1:12" s="4" customFormat="1" ht="14.25" x14ac:dyDescent="0.2">
      <c r="A255" s="1"/>
      <c r="B255" s="509"/>
      <c r="C255" s="511"/>
      <c r="D255" s="19" t="s">
        <v>21</v>
      </c>
      <c r="E255" s="19"/>
      <c r="F255" s="20">
        <v>2566402</v>
      </c>
      <c r="G255" s="20">
        <v>2380718</v>
      </c>
      <c r="H255" s="20">
        <v>2003899</v>
      </c>
      <c r="I255" s="39">
        <v>2226185</v>
      </c>
      <c r="K255" s="1"/>
      <c r="L255" s="1"/>
    </row>
    <row r="256" spans="1:12" s="4" customFormat="1" ht="14.25" x14ac:dyDescent="0.2">
      <c r="A256" s="1"/>
      <c r="B256" s="509"/>
      <c r="C256" s="511"/>
      <c r="D256" s="19" t="s">
        <v>22</v>
      </c>
      <c r="E256" s="19"/>
      <c r="F256" s="20">
        <v>2746730</v>
      </c>
      <c r="G256" s="20">
        <v>2654603</v>
      </c>
      <c r="H256" s="20">
        <v>2268674</v>
      </c>
      <c r="I256" s="39">
        <v>2557073</v>
      </c>
      <c r="K256" s="1"/>
      <c r="L256" s="1"/>
    </row>
    <row r="257" spans="1:12" s="4" customFormat="1" ht="14.25" customHeight="1" x14ac:dyDescent="0.2">
      <c r="A257" s="1"/>
      <c r="B257" s="509"/>
      <c r="C257" s="511" t="s">
        <v>109</v>
      </c>
      <c r="D257" s="19" t="s">
        <v>19</v>
      </c>
      <c r="E257" s="19"/>
      <c r="F257" s="20">
        <v>730049</v>
      </c>
      <c r="G257" s="20">
        <v>968419</v>
      </c>
      <c r="H257" s="20">
        <v>1025798</v>
      </c>
      <c r="I257" s="39" t="s">
        <v>20</v>
      </c>
      <c r="K257" s="1"/>
      <c r="L257" s="1"/>
    </row>
    <row r="258" spans="1:12" s="4" customFormat="1" ht="14.25" x14ac:dyDescent="0.2">
      <c r="A258" s="1"/>
      <c r="B258" s="509"/>
      <c r="C258" s="511"/>
      <c r="D258" s="19" t="s">
        <v>21</v>
      </c>
      <c r="E258" s="19"/>
      <c r="F258" s="20">
        <v>1726934</v>
      </c>
      <c r="G258" s="20">
        <v>2032395</v>
      </c>
      <c r="H258" s="20">
        <v>2423960</v>
      </c>
      <c r="I258" s="39" t="s">
        <v>20</v>
      </c>
      <c r="K258" s="1"/>
      <c r="L258" s="1"/>
    </row>
    <row r="259" spans="1:12" s="4" customFormat="1" ht="14.25" x14ac:dyDescent="0.2">
      <c r="A259" s="1"/>
      <c r="B259" s="509"/>
      <c r="C259" s="511"/>
      <c r="D259" s="19" t="s">
        <v>22</v>
      </c>
      <c r="E259" s="19"/>
      <c r="F259" s="20">
        <v>1912004</v>
      </c>
      <c r="G259" s="20">
        <v>2262855</v>
      </c>
      <c r="H259" s="20">
        <v>2688920</v>
      </c>
      <c r="I259" s="39" t="s">
        <v>20</v>
      </c>
      <c r="K259" s="1"/>
      <c r="L259" s="1"/>
    </row>
    <row r="260" spans="1:12" s="4" customFormat="1" ht="14.25" customHeight="1" x14ac:dyDescent="0.2">
      <c r="A260" s="1"/>
      <c r="B260" s="509"/>
      <c r="C260" s="511" t="s">
        <v>110</v>
      </c>
      <c r="D260" s="19" t="s">
        <v>19</v>
      </c>
      <c r="E260" s="19"/>
      <c r="F260" s="20">
        <v>892608</v>
      </c>
      <c r="G260" s="20">
        <v>666657</v>
      </c>
      <c r="H260" s="20">
        <v>1214798</v>
      </c>
      <c r="I260" s="39">
        <v>1396789</v>
      </c>
      <c r="K260" s="1"/>
      <c r="L260" s="1"/>
    </row>
    <row r="261" spans="1:12" s="4" customFormat="1" ht="14.25" x14ac:dyDescent="0.2">
      <c r="A261" s="1"/>
      <c r="B261" s="509"/>
      <c r="C261" s="511"/>
      <c r="D261" s="19" t="s">
        <v>21</v>
      </c>
      <c r="E261" s="19"/>
      <c r="F261" s="20">
        <v>2093563</v>
      </c>
      <c r="G261" s="20">
        <v>1977938</v>
      </c>
      <c r="H261" s="20" t="s">
        <v>28</v>
      </c>
      <c r="I261" s="39">
        <v>3094228</v>
      </c>
      <c r="K261" s="1"/>
      <c r="L261" s="1"/>
    </row>
    <row r="262" spans="1:12" s="4" customFormat="1" ht="14.25" x14ac:dyDescent="0.2">
      <c r="A262" s="1"/>
      <c r="B262" s="509"/>
      <c r="C262" s="511"/>
      <c r="D262" s="19" t="s">
        <v>22</v>
      </c>
      <c r="E262" s="19"/>
      <c r="F262" s="20">
        <v>2347048</v>
      </c>
      <c r="G262" s="20">
        <v>2259663</v>
      </c>
      <c r="H262" s="20" t="s">
        <v>28</v>
      </c>
      <c r="I262" s="39">
        <v>3662373</v>
      </c>
      <c r="K262" s="1"/>
      <c r="L262" s="1"/>
    </row>
    <row r="263" spans="1:12" s="4" customFormat="1" ht="14.25" customHeight="1" x14ac:dyDescent="0.2">
      <c r="A263" s="1"/>
      <c r="B263" s="509"/>
      <c r="C263" s="511" t="s">
        <v>111</v>
      </c>
      <c r="D263" s="19" t="s">
        <v>19</v>
      </c>
      <c r="E263" s="19"/>
      <c r="F263" s="20" t="s">
        <v>28</v>
      </c>
      <c r="G263" s="20">
        <v>1170407</v>
      </c>
      <c r="H263" s="20" t="s">
        <v>20</v>
      </c>
      <c r="I263" s="39">
        <v>1228264</v>
      </c>
      <c r="K263" s="1"/>
      <c r="L263" s="1"/>
    </row>
    <row r="264" spans="1:12" s="4" customFormat="1" ht="14.25" x14ac:dyDescent="0.2">
      <c r="A264" s="1"/>
      <c r="B264" s="509"/>
      <c r="C264" s="511"/>
      <c r="D264" s="19" t="s">
        <v>21</v>
      </c>
      <c r="E264" s="19"/>
      <c r="F264" s="20">
        <v>2906478</v>
      </c>
      <c r="G264" s="20">
        <v>3001328</v>
      </c>
      <c r="H264" s="20" t="s">
        <v>20</v>
      </c>
      <c r="I264" s="39">
        <v>2798283</v>
      </c>
      <c r="K264" s="1"/>
      <c r="L264" s="1"/>
    </row>
    <row r="265" spans="1:12" s="4" customFormat="1" ht="14.25" x14ac:dyDescent="0.2">
      <c r="A265" s="1"/>
      <c r="B265" s="510"/>
      <c r="C265" s="515"/>
      <c r="D265" s="40" t="s">
        <v>22</v>
      </c>
      <c r="E265" s="40"/>
      <c r="F265" s="41">
        <v>3356018</v>
      </c>
      <c r="G265" s="41">
        <v>3487078</v>
      </c>
      <c r="H265" s="41" t="s">
        <v>20</v>
      </c>
      <c r="I265" s="42">
        <v>3360497</v>
      </c>
      <c r="K265" s="1"/>
      <c r="L265" s="1"/>
    </row>
    <row r="266" spans="1:12" s="4" customFormat="1" x14ac:dyDescent="0.2">
      <c r="A266" s="1"/>
      <c r="B266" s="514" t="s">
        <v>112</v>
      </c>
      <c r="C266" s="48"/>
      <c r="D266" s="44" t="s">
        <v>17</v>
      </c>
      <c r="E266" s="44"/>
      <c r="F266" s="45" t="s">
        <v>20</v>
      </c>
      <c r="G266" s="45" t="s">
        <v>20</v>
      </c>
      <c r="H266" s="45" t="s">
        <v>20</v>
      </c>
      <c r="I266" s="46">
        <v>903</v>
      </c>
      <c r="K266" s="1"/>
      <c r="L266" s="1"/>
    </row>
    <row r="267" spans="1:12" s="4" customFormat="1" ht="14.25" customHeight="1" x14ac:dyDescent="0.2">
      <c r="A267" s="1"/>
      <c r="B267" s="509"/>
      <c r="C267" s="511" t="s">
        <v>113</v>
      </c>
      <c r="D267" s="19" t="s">
        <v>19</v>
      </c>
      <c r="E267" s="19"/>
      <c r="F267" s="20" t="s">
        <v>20</v>
      </c>
      <c r="G267" s="20" t="s">
        <v>20</v>
      </c>
      <c r="H267" s="20" t="s">
        <v>20</v>
      </c>
      <c r="I267" s="39">
        <v>7353400</v>
      </c>
      <c r="K267" s="1"/>
      <c r="L267" s="1"/>
    </row>
    <row r="268" spans="1:12" s="4" customFormat="1" ht="14.25" x14ac:dyDescent="0.2">
      <c r="A268" s="1"/>
      <c r="B268" s="509"/>
      <c r="C268" s="511"/>
      <c r="D268" s="19" t="s">
        <v>21</v>
      </c>
      <c r="E268" s="19"/>
      <c r="F268" s="20" t="s">
        <v>20</v>
      </c>
      <c r="G268" s="20" t="s">
        <v>20</v>
      </c>
      <c r="H268" s="20" t="s">
        <v>20</v>
      </c>
      <c r="I268" s="39">
        <v>9045803</v>
      </c>
      <c r="K268" s="1"/>
      <c r="L268" s="1"/>
    </row>
    <row r="269" spans="1:12" s="4" customFormat="1" ht="14.25" x14ac:dyDescent="0.2">
      <c r="A269" s="1"/>
      <c r="B269" s="509"/>
      <c r="C269" s="511"/>
      <c r="D269" s="19" t="s">
        <v>22</v>
      </c>
      <c r="E269" s="19"/>
      <c r="F269" s="20" t="s">
        <v>20</v>
      </c>
      <c r="G269" s="20" t="s">
        <v>20</v>
      </c>
      <c r="H269" s="20" t="s">
        <v>20</v>
      </c>
      <c r="I269" s="39">
        <v>21224105</v>
      </c>
      <c r="K269" s="1"/>
      <c r="L269" s="1"/>
    </row>
    <row r="270" spans="1:12" s="4" customFormat="1" ht="14.25" customHeight="1" x14ac:dyDescent="0.2">
      <c r="A270" s="1"/>
      <c r="B270" s="509"/>
      <c r="C270" s="511" t="s">
        <v>114</v>
      </c>
      <c r="D270" s="19" t="s">
        <v>19</v>
      </c>
      <c r="E270" s="19"/>
      <c r="F270" s="20" t="s">
        <v>20</v>
      </c>
      <c r="G270" s="20" t="s">
        <v>20</v>
      </c>
      <c r="H270" s="20" t="s">
        <v>20</v>
      </c>
      <c r="I270" s="39">
        <v>5179100</v>
      </c>
      <c r="K270" s="1"/>
      <c r="L270" s="1"/>
    </row>
    <row r="271" spans="1:12" s="4" customFormat="1" ht="14.25" x14ac:dyDescent="0.2">
      <c r="A271" s="1"/>
      <c r="B271" s="509"/>
      <c r="C271" s="511"/>
      <c r="D271" s="19" t="s">
        <v>21</v>
      </c>
      <c r="E271" s="19"/>
      <c r="F271" s="20" t="s">
        <v>20</v>
      </c>
      <c r="G271" s="20" t="s">
        <v>20</v>
      </c>
      <c r="H271" s="20" t="s">
        <v>20</v>
      </c>
      <c r="I271" s="39">
        <v>9045803</v>
      </c>
      <c r="K271" s="1"/>
      <c r="L271" s="1"/>
    </row>
    <row r="272" spans="1:12" s="4" customFormat="1" ht="14.25" x14ac:dyDescent="0.2">
      <c r="A272" s="1"/>
      <c r="B272" s="509"/>
      <c r="C272" s="511"/>
      <c r="D272" s="19" t="s">
        <v>22</v>
      </c>
      <c r="E272" s="19"/>
      <c r="F272" s="20" t="s">
        <v>20</v>
      </c>
      <c r="G272" s="20" t="s">
        <v>20</v>
      </c>
      <c r="H272" s="20" t="s">
        <v>20</v>
      </c>
      <c r="I272" s="39">
        <v>17605427</v>
      </c>
      <c r="K272" s="1"/>
      <c r="L272" s="1"/>
    </row>
    <row r="273" spans="1:12" s="4" customFormat="1" ht="14.25" customHeight="1" x14ac:dyDescent="0.2">
      <c r="A273" s="1"/>
      <c r="B273" s="509"/>
      <c r="C273" s="511" t="s">
        <v>115</v>
      </c>
      <c r="D273" s="19" t="s">
        <v>19</v>
      </c>
      <c r="E273" s="19"/>
      <c r="F273" s="20" t="s">
        <v>20</v>
      </c>
      <c r="G273" s="20" t="s">
        <v>20</v>
      </c>
      <c r="H273" s="20" t="s">
        <v>20</v>
      </c>
      <c r="I273" s="39">
        <v>3832290</v>
      </c>
      <c r="K273" s="1"/>
      <c r="L273" s="1"/>
    </row>
    <row r="274" spans="1:12" s="4" customFormat="1" ht="14.25" x14ac:dyDescent="0.2">
      <c r="A274" s="1"/>
      <c r="B274" s="509"/>
      <c r="C274" s="511"/>
      <c r="D274" s="19" t="s">
        <v>21</v>
      </c>
      <c r="E274" s="19"/>
      <c r="F274" s="20" t="s">
        <v>20</v>
      </c>
      <c r="G274" s="20" t="s">
        <v>20</v>
      </c>
      <c r="H274" s="20" t="s">
        <v>20</v>
      </c>
      <c r="I274" s="39">
        <v>9045803</v>
      </c>
      <c r="K274" s="1"/>
      <c r="L274" s="1"/>
    </row>
    <row r="275" spans="1:12" s="4" customFormat="1" ht="14.25" x14ac:dyDescent="0.2">
      <c r="A275" s="1"/>
      <c r="B275" s="509"/>
      <c r="C275" s="511"/>
      <c r="D275" s="19" t="s">
        <v>22</v>
      </c>
      <c r="E275" s="19"/>
      <c r="F275" s="20" t="s">
        <v>20</v>
      </c>
      <c r="G275" s="20" t="s">
        <v>20</v>
      </c>
      <c r="H275" s="20" t="s">
        <v>20</v>
      </c>
      <c r="I275" s="39">
        <v>18119348</v>
      </c>
      <c r="K275" s="1"/>
      <c r="L275" s="1"/>
    </row>
    <row r="276" spans="1:12" s="4" customFormat="1" ht="14.25" customHeight="1" x14ac:dyDescent="0.2">
      <c r="A276" s="1"/>
      <c r="B276" s="509"/>
      <c r="C276" s="511" t="s">
        <v>116</v>
      </c>
      <c r="D276" s="19" t="s">
        <v>19</v>
      </c>
      <c r="E276" s="19"/>
      <c r="F276" s="20" t="s">
        <v>20</v>
      </c>
      <c r="G276" s="20" t="s">
        <v>20</v>
      </c>
      <c r="H276" s="20" t="s">
        <v>20</v>
      </c>
      <c r="I276" s="39">
        <v>3832290</v>
      </c>
      <c r="K276" s="1"/>
      <c r="L276" s="1"/>
    </row>
    <row r="277" spans="1:12" s="4" customFormat="1" ht="14.25" x14ac:dyDescent="0.2">
      <c r="A277" s="1"/>
      <c r="B277" s="509"/>
      <c r="C277" s="511"/>
      <c r="D277" s="19" t="s">
        <v>21</v>
      </c>
      <c r="E277" s="19"/>
      <c r="F277" s="20" t="s">
        <v>20</v>
      </c>
      <c r="G277" s="20" t="s">
        <v>20</v>
      </c>
      <c r="H277" s="20" t="s">
        <v>20</v>
      </c>
      <c r="I277" s="39">
        <v>9045803</v>
      </c>
      <c r="K277" s="1"/>
      <c r="L277" s="1"/>
    </row>
    <row r="278" spans="1:12" s="4" customFormat="1" ht="14.25" x14ac:dyDescent="0.2">
      <c r="A278" s="1"/>
      <c r="B278" s="509"/>
      <c r="C278" s="511"/>
      <c r="D278" s="19" t="s">
        <v>22</v>
      </c>
      <c r="E278" s="19"/>
      <c r="F278" s="20" t="s">
        <v>20</v>
      </c>
      <c r="G278" s="20" t="s">
        <v>20</v>
      </c>
      <c r="H278" s="20" t="s">
        <v>20</v>
      </c>
      <c r="I278" s="39">
        <v>12994350</v>
      </c>
      <c r="K278" s="1"/>
      <c r="L278" s="1"/>
    </row>
    <row r="279" spans="1:12" s="4" customFormat="1" ht="14.25" customHeight="1" x14ac:dyDescent="0.2">
      <c r="A279" s="1"/>
      <c r="B279" s="509"/>
      <c r="C279" s="511" t="s">
        <v>117</v>
      </c>
      <c r="D279" s="19" t="s">
        <v>19</v>
      </c>
      <c r="E279" s="19"/>
      <c r="F279" s="20" t="s">
        <v>20</v>
      </c>
      <c r="G279" s="20" t="s">
        <v>20</v>
      </c>
      <c r="H279" s="20" t="s">
        <v>20</v>
      </c>
      <c r="I279" s="39">
        <v>3832290</v>
      </c>
      <c r="K279" s="1"/>
      <c r="L279" s="1"/>
    </row>
    <row r="280" spans="1:12" s="4" customFormat="1" ht="14.25" x14ac:dyDescent="0.2">
      <c r="A280" s="1"/>
      <c r="B280" s="509"/>
      <c r="C280" s="511"/>
      <c r="D280" s="19" t="s">
        <v>21</v>
      </c>
      <c r="E280" s="19"/>
      <c r="F280" s="20" t="s">
        <v>20</v>
      </c>
      <c r="G280" s="20" t="s">
        <v>20</v>
      </c>
      <c r="H280" s="20" t="s">
        <v>20</v>
      </c>
      <c r="I280" s="39">
        <v>9045803</v>
      </c>
      <c r="K280" s="1"/>
      <c r="L280" s="1"/>
    </row>
    <row r="281" spans="1:12" s="4" customFormat="1" ht="14.25" x14ac:dyDescent="0.2">
      <c r="A281" s="1"/>
      <c r="B281" s="509"/>
      <c r="C281" s="511"/>
      <c r="D281" s="19" t="s">
        <v>22</v>
      </c>
      <c r="E281" s="19"/>
      <c r="F281" s="20" t="s">
        <v>20</v>
      </c>
      <c r="G281" s="20" t="s">
        <v>20</v>
      </c>
      <c r="H281" s="20" t="s">
        <v>20</v>
      </c>
      <c r="I281" s="39">
        <v>16061744</v>
      </c>
      <c r="K281" s="1"/>
      <c r="L281" s="1"/>
    </row>
    <row r="282" spans="1:12" s="4" customFormat="1" ht="14.25" customHeight="1" x14ac:dyDescent="0.2">
      <c r="A282" s="1"/>
      <c r="B282" s="509"/>
      <c r="C282" s="511" t="s">
        <v>118</v>
      </c>
      <c r="D282" s="19" t="s">
        <v>19</v>
      </c>
      <c r="E282" s="19"/>
      <c r="F282" s="20" t="s">
        <v>20</v>
      </c>
      <c r="G282" s="20" t="s">
        <v>20</v>
      </c>
      <c r="H282" s="20" t="s">
        <v>20</v>
      </c>
      <c r="I282" s="39">
        <v>5179100</v>
      </c>
      <c r="K282" s="1"/>
      <c r="L282" s="1"/>
    </row>
    <row r="283" spans="1:12" s="4" customFormat="1" ht="14.25" x14ac:dyDescent="0.2">
      <c r="A283" s="1"/>
      <c r="B283" s="509"/>
      <c r="C283" s="511"/>
      <c r="D283" s="19" t="s">
        <v>21</v>
      </c>
      <c r="E283" s="19"/>
      <c r="F283" s="20" t="s">
        <v>20</v>
      </c>
      <c r="G283" s="20" t="s">
        <v>20</v>
      </c>
      <c r="H283" s="20" t="s">
        <v>20</v>
      </c>
      <c r="I283" s="39">
        <v>9045803</v>
      </c>
      <c r="K283" s="1"/>
      <c r="L283" s="1"/>
    </row>
    <row r="284" spans="1:12" s="4" customFormat="1" ht="14.25" x14ac:dyDescent="0.2">
      <c r="A284" s="1"/>
      <c r="B284" s="509"/>
      <c r="C284" s="511"/>
      <c r="D284" s="19" t="s">
        <v>22</v>
      </c>
      <c r="E284" s="19"/>
      <c r="F284" s="20" t="s">
        <v>20</v>
      </c>
      <c r="G284" s="20" t="s">
        <v>20</v>
      </c>
      <c r="H284" s="20" t="s">
        <v>20</v>
      </c>
      <c r="I284" s="39">
        <v>16878098</v>
      </c>
      <c r="K284" s="1"/>
      <c r="L284" s="1"/>
    </row>
    <row r="285" spans="1:12" s="4" customFormat="1" ht="14.25" customHeight="1" x14ac:dyDescent="0.2">
      <c r="A285" s="1"/>
      <c r="B285" s="509"/>
      <c r="C285" s="511" t="s">
        <v>119</v>
      </c>
      <c r="D285" s="19" t="s">
        <v>19</v>
      </c>
      <c r="E285" s="19"/>
      <c r="F285" s="20" t="s">
        <v>20</v>
      </c>
      <c r="G285" s="20" t="s">
        <v>20</v>
      </c>
      <c r="H285" s="20" t="s">
        <v>20</v>
      </c>
      <c r="I285" s="39">
        <v>5179100</v>
      </c>
      <c r="K285" s="1"/>
      <c r="L285" s="1"/>
    </row>
    <row r="286" spans="1:12" s="4" customFormat="1" ht="14.25" x14ac:dyDescent="0.2">
      <c r="A286" s="1"/>
      <c r="B286" s="509"/>
      <c r="C286" s="511"/>
      <c r="D286" s="19" t="s">
        <v>21</v>
      </c>
      <c r="E286" s="19"/>
      <c r="F286" s="20" t="s">
        <v>20</v>
      </c>
      <c r="G286" s="20" t="s">
        <v>20</v>
      </c>
      <c r="H286" s="20" t="s">
        <v>20</v>
      </c>
      <c r="I286" s="39">
        <v>9045803</v>
      </c>
      <c r="K286" s="1"/>
      <c r="L286" s="1"/>
    </row>
    <row r="287" spans="1:12" s="4" customFormat="1" ht="14.25" x14ac:dyDescent="0.2">
      <c r="A287" s="1"/>
      <c r="B287" s="509"/>
      <c r="C287" s="511"/>
      <c r="D287" s="19" t="s">
        <v>22</v>
      </c>
      <c r="E287" s="19"/>
      <c r="F287" s="20" t="s">
        <v>20</v>
      </c>
      <c r="G287" s="20" t="s">
        <v>20</v>
      </c>
      <c r="H287" s="20" t="s">
        <v>20</v>
      </c>
      <c r="I287" s="39">
        <v>11136895</v>
      </c>
      <c r="K287" s="1"/>
      <c r="L287" s="1"/>
    </row>
    <row r="288" spans="1:12" s="4" customFormat="1" ht="14.25" customHeight="1" x14ac:dyDescent="0.2">
      <c r="A288" s="1"/>
      <c r="B288" s="509"/>
      <c r="C288" s="511" t="s">
        <v>120</v>
      </c>
      <c r="D288" s="19" t="s">
        <v>19</v>
      </c>
      <c r="E288" s="19"/>
      <c r="F288" s="20" t="s">
        <v>20</v>
      </c>
      <c r="G288" s="20" t="s">
        <v>20</v>
      </c>
      <c r="H288" s="20" t="s">
        <v>20</v>
      </c>
      <c r="I288" s="39">
        <v>3832290</v>
      </c>
      <c r="K288" s="1"/>
      <c r="L288" s="1"/>
    </row>
    <row r="289" spans="1:12" s="4" customFormat="1" ht="14.25" x14ac:dyDescent="0.2">
      <c r="A289" s="1"/>
      <c r="B289" s="509"/>
      <c r="C289" s="511"/>
      <c r="D289" s="19" t="s">
        <v>21</v>
      </c>
      <c r="E289" s="19"/>
      <c r="F289" s="20" t="s">
        <v>20</v>
      </c>
      <c r="G289" s="20" t="s">
        <v>20</v>
      </c>
      <c r="H289" s="20" t="s">
        <v>20</v>
      </c>
      <c r="I289" s="39">
        <v>9045803</v>
      </c>
      <c r="K289" s="1"/>
      <c r="L289" s="1"/>
    </row>
    <row r="290" spans="1:12" s="4" customFormat="1" ht="14.25" x14ac:dyDescent="0.2">
      <c r="A290" s="1"/>
      <c r="B290" s="509"/>
      <c r="C290" s="511"/>
      <c r="D290" s="19" t="s">
        <v>22</v>
      </c>
      <c r="E290" s="19"/>
      <c r="F290" s="20" t="s">
        <v>20</v>
      </c>
      <c r="G290" s="20" t="s">
        <v>20</v>
      </c>
      <c r="H290" s="20" t="s">
        <v>20</v>
      </c>
      <c r="I290" s="39">
        <v>11997803</v>
      </c>
      <c r="K290" s="1"/>
      <c r="L290" s="1"/>
    </row>
    <row r="291" spans="1:12" s="4" customFormat="1" ht="14.25" customHeight="1" x14ac:dyDescent="0.2">
      <c r="A291" s="1"/>
      <c r="B291" s="509"/>
      <c r="C291" s="511" t="s">
        <v>121</v>
      </c>
      <c r="D291" s="19" t="s">
        <v>19</v>
      </c>
      <c r="E291" s="19"/>
      <c r="F291" s="20" t="s">
        <v>20</v>
      </c>
      <c r="G291" s="20" t="s">
        <v>20</v>
      </c>
      <c r="H291" s="20" t="s">
        <v>20</v>
      </c>
      <c r="I291" s="39">
        <v>3832290</v>
      </c>
      <c r="K291" s="1"/>
      <c r="L291" s="1"/>
    </row>
    <row r="292" spans="1:12" s="4" customFormat="1" ht="14.25" x14ac:dyDescent="0.2">
      <c r="A292" s="1"/>
      <c r="B292" s="509"/>
      <c r="C292" s="511"/>
      <c r="D292" s="19" t="s">
        <v>21</v>
      </c>
      <c r="E292" s="19"/>
      <c r="F292" s="20" t="s">
        <v>20</v>
      </c>
      <c r="G292" s="20" t="s">
        <v>20</v>
      </c>
      <c r="H292" s="20" t="s">
        <v>20</v>
      </c>
      <c r="I292" s="39">
        <v>9045803</v>
      </c>
      <c r="K292" s="1"/>
      <c r="L292" s="1"/>
    </row>
    <row r="293" spans="1:12" s="4" customFormat="1" ht="14.25" x14ac:dyDescent="0.2">
      <c r="A293" s="1"/>
      <c r="B293" s="509"/>
      <c r="C293" s="511"/>
      <c r="D293" s="19" t="s">
        <v>22</v>
      </c>
      <c r="E293" s="19"/>
      <c r="F293" s="20" t="s">
        <v>20</v>
      </c>
      <c r="G293" s="20" t="s">
        <v>20</v>
      </c>
      <c r="H293" s="20" t="s">
        <v>20</v>
      </c>
      <c r="I293" s="39">
        <v>13088063</v>
      </c>
      <c r="K293" s="1"/>
      <c r="L293" s="1"/>
    </row>
    <row r="294" spans="1:12" s="4" customFormat="1" ht="14.25" customHeight="1" x14ac:dyDescent="0.2">
      <c r="A294" s="1"/>
      <c r="B294" s="509"/>
      <c r="C294" s="511" t="s">
        <v>122</v>
      </c>
      <c r="D294" s="19" t="s">
        <v>19</v>
      </c>
      <c r="E294" s="19"/>
      <c r="F294" s="20" t="s">
        <v>20</v>
      </c>
      <c r="G294" s="20" t="s">
        <v>20</v>
      </c>
      <c r="H294" s="20" t="s">
        <v>20</v>
      </c>
      <c r="I294" s="39">
        <v>3832290</v>
      </c>
      <c r="K294" s="1"/>
      <c r="L294" s="1"/>
    </row>
    <row r="295" spans="1:12" s="4" customFormat="1" ht="14.25" x14ac:dyDescent="0.2">
      <c r="A295" s="1"/>
      <c r="B295" s="509"/>
      <c r="C295" s="511"/>
      <c r="D295" s="19" t="s">
        <v>21</v>
      </c>
      <c r="E295" s="19"/>
      <c r="F295" s="20" t="s">
        <v>20</v>
      </c>
      <c r="G295" s="20" t="s">
        <v>20</v>
      </c>
      <c r="H295" s="20" t="s">
        <v>20</v>
      </c>
      <c r="I295" s="39">
        <v>9045803</v>
      </c>
      <c r="K295" s="1"/>
      <c r="L295" s="1"/>
    </row>
    <row r="296" spans="1:12" s="4" customFormat="1" ht="14.25" x14ac:dyDescent="0.2">
      <c r="A296" s="1"/>
      <c r="B296" s="509"/>
      <c r="C296" s="511"/>
      <c r="D296" s="19" t="s">
        <v>22</v>
      </c>
      <c r="E296" s="19"/>
      <c r="F296" s="20" t="s">
        <v>20</v>
      </c>
      <c r="G296" s="20" t="s">
        <v>20</v>
      </c>
      <c r="H296" s="20" t="s">
        <v>20</v>
      </c>
      <c r="I296" s="39">
        <v>12026963</v>
      </c>
      <c r="K296" s="1"/>
      <c r="L296" s="1"/>
    </row>
    <row r="297" spans="1:12" s="4" customFormat="1" ht="14.25" customHeight="1" x14ac:dyDescent="0.2">
      <c r="A297" s="1"/>
      <c r="B297" s="509"/>
      <c r="C297" s="511" t="s">
        <v>123</v>
      </c>
      <c r="D297" s="19" t="s">
        <v>19</v>
      </c>
      <c r="E297" s="19"/>
      <c r="F297" s="20" t="s">
        <v>20</v>
      </c>
      <c r="G297" s="20" t="s">
        <v>20</v>
      </c>
      <c r="H297" s="20" t="s">
        <v>20</v>
      </c>
      <c r="I297" s="39">
        <v>3832290</v>
      </c>
      <c r="K297" s="1"/>
      <c r="L297" s="1"/>
    </row>
    <row r="298" spans="1:12" s="4" customFormat="1" ht="14.25" x14ac:dyDescent="0.2">
      <c r="A298" s="1"/>
      <c r="B298" s="509"/>
      <c r="C298" s="511"/>
      <c r="D298" s="19" t="s">
        <v>21</v>
      </c>
      <c r="E298" s="19"/>
      <c r="F298" s="20" t="s">
        <v>20</v>
      </c>
      <c r="G298" s="20" t="s">
        <v>20</v>
      </c>
      <c r="H298" s="20" t="s">
        <v>20</v>
      </c>
      <c r="I298" s="39">
        <v>9045803</v>
      </c>
      <c r="K298" s="1"/>
      <c r="L298" s="1"/>
    </row>
    <row r="299" spans="1:12" s="4" customFormat="1" ht="14.25" x14ac:dyDescent="0.2">
      <c r="A299" s="1"/>
      <c r="B299" s="509"/>
      <c r="C299" s="511"/>
      <c r="D299" s="19" t="s">
        <v>22</v>
      </c>
      <c r="E299" s="19"/>
      <c r="F299" s="20" t="s">
        <v>20</v>
      </c>
      <c r="G299" s="20" t="s">
        <v>20</v>
      </c>
      <c r="H299" s="20" t="s">
        <v>20</v>
      </c>
      <c r="I299" s="39">
        <v>12161203</v>
      </c>
      <c r="K299" s="1"/>
      <c r="L299" s="1"/>
    </row>
    <row r="300" spans="1:12" s="4" customFormat="1" ht="14.25" customHeight="1" x14ac:dyDescent="0.2">
      <c r="A300" s="1"/>
      <c r="B300" s="509"/>
      <c r="C300" s="511" t="s">
        <v>124</v>
      </c>
      <c r="D300" s="19" t="s">
        <v>19</v>
      </c>
      <c r="E300" s="19"/>
      <c r="F300" s="20" t="s">
        <v>20</v>
      </c>
      <c r="G300" s="20" t="s">
        <v>20</v>
      </c>
      <c r="H300" s="20" t="s">
        <v>20</v>
      </c>
      <c r="I300" s="39">
        <v>3832290</v>
      </c>
      <c r="K300" s="1"/>
      <c r="L300" s="1"/>
    </row>
    <row r="301" spans="1:12" s="4" customFormat="1" ht="14.25" x14ac:dyDescent="0.2">
      <c r="A301" s="1"/>
      <c r="B301" s="509"/>
      <c r="C301" s="511"/>
      <c r="D301" s="19" t="s">
        <v>21</v>
      </c>
      <c r="E301" s="19"/>
      <c r="F301" s="20" t="s">
        <v>20</v>
      </c>
      <c r="G301" s="20" t="s">
        <v>20</v>
      </c>
      <c r="H301" s="20" t="s">
        <v>20</v>
      </c>
      <c r="I301" s="39">
        <v>9045803</v>
      </c>
      <c r="K301" s="1"/>
      <c r="L301" s="1"/>
    </row>
    <row r="302" spans="1:12" s="4" customFormat="1" ht="14.25" x14ac:dyDescent="0.2">
      <c r="A302" s="1"/>
      <c r="B302" s="509"/>
      <c r="C302" s="511"/>
      <c r="D302" s="19" t="s">
        <v>22</v>
      </c>
      <c r="E302" s="19"/>
      <c r="F302" s="20" t="s">
        <v>20</v>
      </c>
      <c r="G302" s="20" t="s">
        <v>20</v>
      </c>
      <c r="H302" s="20" t="s">
        <v>20</v>
      </c>
      <c r="I302" s="39">
        <v>14153928</v>
      </c>
      <c r="K302" s="1"/>
      <c r="L302" s="1"/>
    </row>
    <row r="303" spans="1:12" s="4" customFormat="1" ht="14.25" customHeight="1" x14ac:dyDescent="0.2">
      <c r="A303" s="1"/>
      <c r="B303" s="509"/>
      <c r="C303" s="511" t="s">
        <v>125</v>
      </c>
      <c r="D303" s="19" t="s">
        <v>19</v>
      </c>
      <c r="E303" s="19"/>
      <c r="F303" s="20" t="s">
        <v>20</v>
      </c>
      <c r="G303" s="20" t="s">
        <v>20</v>
      </c>
      <c r="H303" s="20" t="s">
        <v>20</v>
      </c>
      <c r="I303" s="39">
        <v>3832290</v>
      </c>
      <c r="K303" s="1"/>
      <c r="L303" s="1"/>
    </row>
    <row r="304" spans="1:12" s="4" customFormat="1" ht="14.25" x14ac:dyDescent="0.2">
      <c r="A304" s="1"/>
      <c r="B304" s="509"/>
      <c r="C304" s="511"/>
      <c r="D304" s="19" t="s">
        <v>21</v>
      </c>
      <c r="E304" s="19"/>
      <c r="F304" s="20" t="s">
        <v>20</v>
      </c>
      <c r="G304" s="20" t="s">
        <v>20</v>
      </c>
      <c r="H304" s="20" t="s">
        <v>20</v>
      </c>
      <c r="I304" s="39">
        <v>9045803</v>
      </c>
      <c r="K304" s="1"/>
      <c r="L304" s="1"/>
    </row>
    <row r="305" spans="1:12" s="4" customFormat="1" ht="14.25" x14ac:dyDescent="0.2">
      <c r="A305" s="1"/>
      <c r="B305" s="509"/>
      <c r="C305" s="511"/>
      <c r="D305" s="19" t="s">
        <v>22</v>
      </c>
      <c r="E305" s="19"/>
      <c r="F305" s="20" t="s">
        <v>20</v>
      </c>
      <c r="G305" s="20" t="s">
        <v>20</v>
      </c>
      <c r="H305" s="20" t="s">
        <v>20</v>
      </c>
      <c r="I305" s="39">
        <v>10537474</v>
      </c>
      <c r="K305" s="1"/>
      <c r="L305" s="1"/>
    </row>
    <row r="306" spans="1:12" s="4" customFormat="1" ht="14.25" customHeight="1" x14ac:dyDescent="0.2">
      <c r="A306" s="1"/>
      <c r="B306" s="509"/>
      <c r="C306" s="511" t="s">
        <v>126</v>
      </c>
      <c r="D306" s="19" t="s">
        <v>19</v>
      </c>
      <c r="E306" s="19"/>
      <c r="F306" s="20" t="s">
        <v>20</v>
      </c>
      <c r="G306" s="20" t="s">
        <v>20</v>
      </c>
      <c r="H306" s="20" t="s">
        <v>20</v>
      </c>
      <c r="I306" s="39">
        <v>3832290</v>
      </c>
      <c r="K306" s="1"/>
      <c r="L306" s="1"/>
    </row>
    <row r="307" spans="1:12" s="4" customFormat="1" ht="14.25" x14ac:dyDescent="0.2">
      <c r="A307" s="1"/>
      <c r="B307" s="509"/>
      <c r="C307" s="511"/>
      <c r="D307" s="19" t="s">
        <v>21</v>
      </c>
      <c r="E307" s="19"/>
      <c r="F307" s="20" t="s">
        <v>20</v>
      </c>
      <c r="G307" s="20" t="s">
        <v>20</v>
      </c>
      <c r="H307" s="20" t="s">
        <v>20</v>
      </c>
      <c r="I307" s="39">
        <v>9045803</v>
      </c>
      <c r="K307" s="1"/>
      <c r="L307" s="1"/>
    </row>
    <row r="308" spans="1:12" s="4" customFormat="1" ht="14.25" x14ac:dyDescent="0.2">
      <c r="A308" s="1"/>
      <c r="B308" s="509"/>
      <c r="C308" s="511"/>
      <c r="D308" s="19" t="s">
        <v>22</v>
      </c>
      <c r="E308" s="19"/>
      <c r="F308" s="20" t="s">
        <v>20</v>
      </c>
      <c r="G308" s="20" t="s">
        <v>20</v>
      </c>
      <c r="H308" s="20" t="s">
        <v>20</v>
      </c>
      <c r="I308" s="39">
        <v>12504923</v>
      </c>
      <c r="K308" s="1"/>
      <c r="L308" s="1"/>
    </row>
    <row r="309" spans="1:12" s="4" customFormat="1" ht="14.25" customHeight="1" x14ac:dyDescent="0.2">
      <c r="A309" s="1"/>
      <c r="B309" s="509"/>
      <c r="C309" s="511" t="s">
        <v>127</v>
      </c>
      <c r="D309" s="19" t="s">
        <v>19</v>
      </c>
      <c r="E309" s="19"/>
      <c r="F309" s="20" t="s">
        <v>20</v>
      </c>
      <c r="G309" s="20" t="s">
        <v>20</v>
      </c>
      <c r="H309" s="20" t="s">
        <v>20</v>
      </c>
      <c r="I309" s="39">
        <v>3832290</v>
      </c>
      <c r="K309" s="1"/>
      <c r="L309" s="1"/>
    </row>
    <row r="310" spans="1:12" s="4" customFormat="1" ht="14.25" x14ac:dyDescent="0.2">
      <c r="A310" s="1"/>
      <c r="B310" s="509"/>
      <c r="C310" s="511"/>
      <c r="D310" s="19" t="s">
        <v>21</v>
      </c>
      <c r="E310" s="19"/>
      <c r="F310" s="20" t="s">
        <v>20</v>
      </c>
      <c r="G310" s="20" t="s">
        <v>20</v>
      </c>
      <c r="H310" s="20" t="s">
        <v>20</v>
      </c>
      <c r="I310" s="39">
        <v>9045803</v>
      </c>
      <c r="K310" s="1"/>
      <c r="L310" s="1"/>
    </row>
    <row r="311" spans="1:12" s="4" customFormat="1" ht="14.25" x14ac:dyDescent="0.2">
      <c r="A311" s="1"/>
      <c r="B311" s="509"/>
      <c r="C311" s="511"/>
      <c r="D311" s="19" t="s">
        <v>22</v>
      </c>
      <c r="E311" s="19"/>
      <c r="F311" s="20" t="s">
        <v>20</v>
      </c>
      <c r="G311" s="20" t="s">
        <v>20</v>
      </c>
      <c r="H311" s="20" t="s">
        <v>20</v>
      </c>
      <c r="I311" s="39">
        <v>10931459</v>
      </c>
      <c r="K311" s="1"/>
      <c r="L311" s="1"/>
    </row>
    <row r="312" spans="1:12" s="4" customFormat="1" ht="14.25" customHeight="1" x14ac:dyDescent="0.2">
      <c r="A312" s="1"/>
      <c r="B312" s="509"/>
      <c r="C312" s="511" t="s">
        <v>128</v>
      </c>
      <c r="D312" s="19" t="s">
        <v>19</v>
      </c>
      <c r="E312" s="19"/>
      <c r="F312" s="20" t="s">
        <v>20</v>
      </c>
      <c r="G312" s="20" t="s">
        <v>20</v>
      </c>
      <c r="H312" s="20" t="s">
        <v>20</v>
      </c>
      <c r="I312" s="39">
        <v>3832290</v>
      </c>
      <c r="K312" s="1"/>
      <c r="L312" s="1"/>
    </row>
    <row r="313" spans="1:12" s="4" customFormat="1" ht="14.25" x14ac:dyDescent="0.2">
      <c r="A313" s="1"/>
      <c r="B313" s="509"/>
      <c r="C313" s="511"/>
      <c r="D313" s="19" t="s">
        <v>21</v>
      </c>
      <c r="E313" s="19"/>
      <c r="F313" s="20" t="s">
        <v>20</v>
      </c>
      <c r="G313" s="20" t="s">
        <v>20</v>
      </c>
      <c r="H313" s="20" t="s">
        <v>20</v>
      </c>
      <c r="I313" s="39">
        <v>9045803</v>
      </c>
      <c r="K313" s="1"/>
      <c r="L313" s="1"/>
    </row>
    <row r="314" spans="1:12" s="4" customFormat="1" ht="14.25" x14ac:dyDescent="0.2">
      <c r="A314" s="1"/>
      <c r="B314" s="509"/>
      <c r="C314" s="511"/>
      <c r="D314" s="19" t="s">
        <v>22</v>
      </c>
      <c r="E314" s="19"/>
      <c r="F314" s="20" t="s">
        <v>20</v>
      </c>
      <c r="G314" s="20" t="s">
        <v>20</v>
      </c>
      <c r="H314" s="20" t="s">
        <v>20</v>
      </c>
      <c r="I314" s="39">
        <v>13307753</v>
      </c>
      <c r="K314" s="1"/>
      <c r="L314" s="1"/>
    </row>
    <row r="315" spans="1:12" s="4" customFormat="1" ht="14.25" customHeight="1" x14ac:dyDescent="0.2">
      <c r="A315" s="1"/>
      <c r="B315" s="509"/>
      <c r="C315" s="511" t="s">
        <v>129</v>
      </c>
      <c r="D315" s="19" t="s">
        <v>19</v>
      </c>
      <c r="E315" s="19"/>
      <c r="F315" s="20" t="s">
        <v>20</v>
      </c>
      <c r="G315" s="20" t="s">
        <v>20</v>
      </c>
      <c r="H315" s="20" t="s">
        <v>20</v>
      </c>
      <c r="I315" s="39">
        <v>3832290</v>
      </c>
      <c r="K315" s="1"/>
      <c r="L315" s="1"/>
    </row>
    <row r="316" spans="1:12" s="4" customFormat="1" ht="14.25" x14ac:dyDescent="0.2">
      <c r="A316" s="1"/>
      <c r="B316" s="509"/>
      <c r="C316" s="511"/>
      <c r="D316" s="19" t="s">
        <v>21</v>
      </c>
      <c r="E316" s="19"/>
      <c r="F316" s="20" t="s">
        <v>20</v>
      </c>
      <c r="G316" s="20" t="s">
        <v>20</v>
      </c>
      <c r="H316" s="20" t="s">
        <v>20</v>
      </c>
      <c r="I316" s="39">
        <v>9045803</v>
      </c>
      <c r="K316" s="1"/>
      <c r="L316" s="1"/>
    </row>
    <row r="317" spans="1:12" s="4" customFormat="1" ht="14.25" x14ac:dyDescent="0.2">
      <c r="A317" s="1"/>
      <c r="B317" s="509"/>
      <c r="C317" s="511"/>
      <c r="D317" s="19" t="s">
        <v>22</v>
      </c>
      <c r="E317" s="19"/>
      <c r="F317" s="20" t="s">
        <v>20</v>
      </c>
      <c r="G317" s="20" t="s">
        <v>20</v>
      </c>
      <c r="H317" s="20" t="s">
        <v>20</v>
      </c>
      <c r="I317" s="39">
        <v>11441343</v>
      </c>
      <c r="K317" s="1"/>
      <c r="L317" s="1"/>
    </row>
    <row r="318" spans="1:12" s="4" customFormat="1" ht="14.25" customHeight="1" x14ac:dyDescent="0.2">
      <c r="A318" s="1"/>
      <c r="B318" s="509"/>
      <c r="C318" s="511" t="s">
        <v>130</v>
      </c>
      <c r="D318" s="19" t="s">
        <v>19</v>
      </c>
      <c r="E318" s="19"/>
      <c r="F318" s="20" t="s">
        <v>20</v>
      </c>
      <c r="G318" s="20" t="s">
        <v>20</v>
      </c>
      <c r="H318" s="20" t="s">
        <v>20</v>
      </c>
      <c r="I318" s="39">
        <v>3832290</v>
      </c>
      <c r="K318" s="1"/>
      <c r="L318" s="1"/>
    </row>
    <row r="319" spans="1:12" s="4" customFormat="1" ht="14.25" x14ac:dyDescent="0.2">
      <c r="A319" s="1"/>
      <c r="B319" s="509"/>
      <c r="C319" s="511"/>
      <c r="D319" s="19" t="s">
        <v>21</v>
      </c>
      <c r="E319" s="19"/>
      <c r="F319" s="20" t="s">
        <v>20</v>
      </c>
      <c r="G319" s="20" t="s">
        <v>20</v>
      </c>
      <c r="H319" s="20" t="s">
        <v>20</v>
      </c>
      <c r="I319" s="39">
        <v>9045803</v>
      </c>
      <c r="K319" s="1"/>
      <c r="L319" s="1"/>
    </row>
    <row r="320" spans="1:12" s="4" customFormat="1" ht="14.25" x14ac:dyDescent="0.2">
      <c r="A320" s="1"/>
      <c r="B320" s="509"/>
      <c r="C320" s="511"/>
      <c r="D320" s="19" t="s">
        <v>22</v>
      </c>
      <c r="E320" s="19"/>
      <c r="F320" s="20" t="s">
        <v>20</v>
      </c>
      <c r="G320" s="20" t="s">
        <v>20</v>
      </c>
      <c r="H320" s="20" t="s">
        <v>20</v>
      </c>
      <c r="I320" s="39">
        <v>13873394</v>
      </c>
      <c r="K320" s="1"/>
      <c r="L320" s="1"/>
    </row>
    <row r="321" spans="1:12" s="4" customFormat="1" ht="14.25" customHeight="1" x14ac:dyDescent="0.2">
      <c r="A321" s="1"/>
      <c r="B321" s="509"/>
      <c r="C321" s="511" t="s">
        <v>131</v>
      </c>
      <c r="D321" s="19" t="s">
        <v>19</v>
      </c>
      <c r="E321" s="19"/>
      <c r="F321" s="20" t="s">
        <v>20</v>
      </c>
      <c r="G321" s="20" t="s">
        <v>20</v>
      </c>
      <c r="H321" s="20" t="s">
        <v>20</v>
      </c>
      <c r="I321" s="39">
        <v>3832290</v>
      </c>
      <c r="K321" s="1"/>
      <c r="L321" s="1"/>
    </row>
    <row r="322" spans="1:12" s="4" customFormat="1" ht="14.25" x14ac:dyDescent="0.2">
      <c r="A322" s="1"/>
      <c r="B322" s="509"/>
      <c r="C322" s="511"/>
      <c r="D322" s="19" t="s">
        <v>21</v>
      </c>
      <c r="E322" s="19"/>
      <c r="F322" s="20" t="s">
        <v>20</v>
      </c>
      <c r="G322" s="20" t="s">
        <v>20</v>
      </c>
      <c r="H322" s="20" t="s">
        <v>20</v>
      </c>
      <c r="I322" s="39">
        <v>9045803</v>
      </c>
      <c r="K322" s="1"/>
      <c r="L322" s="1"/>
    </row>
    <row r="323" spans="1:12" s="4" customFormat="1" ht="14.25" x14ac:dyDescent="0.2">
      <c r="A323" s="1"/>
      <c r="B323" s="509"/>
      <c r="C323" s="511"/>
      <c r="D323" s="19" t="s">
        <v>22</v>
      </c>
      <c r="E323" s="19"/>
      <c r="F323" s="20" t="s">
        <v>20</v>
      </c>
      <c r="G323" s="20" t="s">
        <v>20</v>
      </c>
      <c r="H323" s="20" t="s">
        <v>20</v>
      </c>
      <c r="I323" s="39">
        <v>11080913</v>
      </c>
      <c r="K323" s="1"/>
      <c r="L323" s="1"/>
    </row>
    <row r="324" spans="1:12" s="4" customFormat="1" ht="14.25" customHeight="1" x14ac:dyDescent="0.2">
      <c r="A324" s="1"/>
      <c r="B324" s="509"/>
      <c r="C324" s="511" t="s">
        <v>132</v>
      </c>
      <c r="D324" s="19" t="s">
        <v>19</v>
      </c>
      <c r="E324" s="19"/>
      <c r="F324" s="20" t="s">
        <v>20</v>
      </c>
      <c r="G324" s="20" t="s">
        <v>20</v>
      </c>
      <c r="H324" s="20" t="s">
        <v>20</v>
      </c>
      <c r="I324" s="39">
        <v>3832290</v>
      </c>
      <c r="K324" s="1"/>
      <c r="L324" s="1"/>
    </row>
    <row r="325" spans="1:12" s="4" customFormat="1" ht="14.25" x14ac:dyDescent="0.2">
      <c r="A325" s="1"/>
      <c r="B325" s="509"/>
      <c r="C325" s="511"/>
      <c r="D325" s="19" t="s">
        <v>21</v>
      </c>
      <c r="E325" s="19"/>
      <c r="F325" s="20" t="s">
        <v>20</v>
      </c>
      <c r="G325" s="20" t="s">
        <v>20</v>
      </c>
      <c r="H325" s="20" t="s">
        <v>20</v>
      </c>
      <c r="I325" s="39">
        <v>9045803</v>
      </c>
      <c r="K325" s="1"/>
      <c r="L325" s="1"/>
    </row>
    <row r="326" spans="1:12" s="4" customFormat="1" ht="14.25" x14ac:dyDescent="0.2">
      <c r="A326" s="1"/>
      <c r="B326" s="509"/>
      <c r="C326" s="511"/>
      <c r="D326" s="19" t="s">
        <v>22</v>
      </c>
      <c r="E326" s="19"/>
      <c r="F326" s="20" t="s">
        <v>20</v>
      </c>
      <c r="G326" s="20" t="s">
        <v>20</v>
      </c>
      <c r="H326" s="20" t="s">
        <v>20</v>
      </c>
      <c r="I326" s="39">
        <v>11430338</v>
      </c>
      <c r="K326" s="1"/>
      <c r="L326" s="1"/>
    </row>
    <row r="327" spans="1:12" s="4" customFormat="1" ht="14.25" customHeight="1" x14ac:dyDescent="0.2">
      <c r="A327" s="1"/>
      <c r="B327" s="509"/>
      <c r="C327" s="511" t="s">
        <v>133</v>
      </c>
      <c r="D327" s="19" t="s">
        <v>19</v>
      </c>
      <c r="E327" s="19"/>
      <c r="F327" s="20" t="s">
        <v>20</v>
      </c>
      <c r="G327" s="20" t="s">
        <v>20</v>
      </c>
      <c r="H327" s="20" t="s">
        <v>20</v>
      </c>
      <c r="I327" s="39">
        <v>3832290</v>
      </c>
      <c r="K327" s="1"/>
      <c r="L327" s="1"/>
    </row>
    <row r="328" spans="1:12" s="4" customFormat="1" ht="14.25" x14ac:dyDescent="0.2">
      <c r="A328" s="1"/>
      <c r="B328" s="509"/>
      <c r="C328" s="511"/>
      <c r="D328" s="19" t="s">
        <v>21</v>
      </c>
      <c r="E328" s="19"/>
      <c r="F328" s="20" t="s">
        <v>20</v>
      </c>
      <c r="G328" s="20" t="s">
        <v>20</v>
      </c>
      <c r="H328" s="20" t="s">
        <v>20</v>
      </c>
      <c r="I328" s="39">
        <v>9045803</v>
      </c>
      <c r="K328" s="1"/>
      <c r="L328" s="1"/>
    </row>
    <row r="329" spans="1:12" s="4" customFormat="1" thickBot="1" x14ac:dyDescent="0.25">
      <c r="A329" s="1"/>
      <c r="B329" s="516"/>
      <c r="C329" s="517"/>
      <c r="D329" s="49" t="s">
        <v>22</v>
      </c>
      <c r="E329" s="49"/>
      <c r="F329" s="50" t="s">
        <v>20</v>
      </c>
      <c r="G329" s="50" t="s">
        <v>20</v>
      </c>
      <c r="H329" s="50" t="s">
        <v>20</v>
      </c>
      <c r="I329" s="51">
        <v>13974023</v>
      </c>
      <c r="K329" s="1"/>
      <c r="L329" s="1"/>
    </row>
  </sheetData>
  <sheetProtection algorithmName="SHA-512" hashValue="k5DXTEpLWycIKouO07MSRiifjLMeMk2WndhfsLDOuBk0zA8ee5VSBwklxPgAhxLBjpx9/xQR8VSlEJGlPwZQqw==" saltValue="jPSIEPnmy5hORWxE03n0ug==" spinCount="100000" sheet="1" objects="1" scenarios="1"/>
  <mergeCells count="115">
    <mergeCell ref="B266:B329"/>
    <mergeCell ref="C267:C269"/>
    <mergeCell ref="C270:C272"/>
    <mergeCell ref="C273:C275"/>
    <mergeCell ref="C276:C278"/>
    <mergeCell ref="C279:C281"/>
    <mergeCell ref="C282:C284"/>
    <mergeCell ref="C285:C287"/>
    <mergeCell ref="C324:C326"/>
    <mergeCell ref="C327:C329"/>
    <mergeCell ref="C306:C308"/>
    <mergeCell ref="C309:C311"/>
    <mergeCell ref="C312:C314"/>
    <mergeCell ref="C315:C317"/>
    <mergeCell ref="C318:C320"/>
    <mergeCell ref="C321:C323"/>
    <mergeCell ref="C288:C290"/>
    <mergeCell ref="C291:C293"/>
    <mergeCell ref="C294:C296"/>
    <mergeCell ref="C297:C299"/>
    <mergeCell ref="C300:C302"/>
    <mergeCell ref="C303:C305"/>
    <mergeCell ref="B232:B245"/>
    <mergeCell ref="C234:C236"/>
    <mergeCell ref="C237:C239"/>
    <mergeCell ref="C240:C242"/>
    <mergeCell ref="C243:C245"/>
    <mergeCell ref="B246:B265"/>
    <mergeCell ref="C248:C250"/>
    <mergeCell ref="C251:C253"/>
    <mergeCell ref="C254:C256"/>
    <mergeCell ref="C257:C259"/>
    <mergeCell ref="C260:C262"/>
    <mergeCell ref="C263:C265"/>
    <mergeCell ref="B215:B231"/>
    <mergeCell ref="C217:C219"/>
    <mergeCell ref="C220:C222"/>
    <mergeCell ref="C223:C225"/>
    <mergeCell ref="C226:C228"/>
    <mergeCell ref="C229:C231"/>
    <mergeCell ref="C189:C191"/>
    <mergeCell ref="B192:B214"/>
    <mergeCell ref="C194:C196"/>
    <mergeCell ref="C197:C199"/>
    <mergeCell ref="C200:C202"/>
    <mergeCell ref="C203:C205"/>
    <mergeCell ref="C206:C208"/>
    <mergeCell ref="C209:C211"/>
    <mergeCell ref="C212:C214"/>
    <mergeCell ref="B161:B174"/>
    <mergeCell ref="C163:C165"/>
    <mergeCell ref="C166:C168"/>
    <mergeCell ref="C169:C171"/>
    <mergeCell ref="C172:C174"/>
    <mergeCell ref="B175:B191"/>
    <mergeCell ref="C177:C179"/>
    <mergeCell ref="C180:C182"/>
    <mergeCell ref="C183:C185"/>
    <mergeCell ref="C186:C188"/>
    <mergeCell ref="B144:B160"/>
    <mergeCell ref="C146:C148"/>
    <mergeCell ref="C149:C151"/>
    <mergeCell ref="C152:C154"/>
    <mergeCell ref="C155:C157"/>
    <mergeCell ref="C158:C160"/>
    <mergeCell ref="C124:C126"/>
    <mergeCell ref="C127:C129"/>
    <mergeCell ref="B130:B143"/>
    <mergeCell ref="C132:C134"/>
    <mergeCell ref="C135:C137"/>
    <mergeCell ref="C138:C140"/>
    <mergeCell ref="C141:C143"/>
    <mergeCell ref="B96:B106"/>
    <mergeCell ref="C98:C100"/>
    <mergeCell ref="C101:C103"/>
    <mergeCell ref="C104:C106"/>
    <mergeCell ref="B107:B129"/>
    <mergeCell ref="C109:C111"/>
    <mergeCell ref="C112:C114"/>
    <mergeCell ref="C115:C117"/>
    <mergeCell ref="C118:C120"/>
    <mergeCell ref="C121:C123"/>
    <mergeCell ref="B73:B95"/>
    <mergeCell ref="C75:C77"/>
    <mergeCell ref="C78:C80"/>
    <mergeCell ref="C81:C83"/>
    <mergeCell ref="C84:C86"/>
    <mergeCell ref="C87:C89"/>
    <mergeCell ref="C90:C92"/>
    <mergeCell ref="C93:C95"/>
    <mergeCell ref="C47:C49"/>
    <mergeCell ref="B50:B72"/>
    <mergeCell ref="C52:C54"/>
    <mergeCell ref="C55:C57"/>
    <mergeCell ref="C58:C60"/>
    <mergeCell ref="C61:C63"/>
    <mergeCell ref="C64:C66"/>
    <mergeCell ref="C67:C69"/>
    <mergeCell ref="C70:C72"/>
    <mergeCell ref="F10:I10"/>
    <mergeCell ref="B12:B49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B10:B11"/>
    <mergeCell ref="C10:C11"/>
    <mergeCell ref="D10:D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O1" sqref="O1"/>
    </sheetView>
  </sheetViews>
  <sheetFormatPr defaultRowHeight="14.25" x14ac:dyDescent="0.2"/>
  <cols>
    <col min="3" max="4" width="9" style="341"/>
    <col min="8" max="9" width="9" style="341"/>
    <col min="13" max="14" width="9" style="341"/>
  </cols>
  <sheetData>
    <row r="1" spans="1:14" x14ac:dyDescent="0.2">
      <c r="A1" s="343">
        <v>2016</v>
      </c>
      <c r="B1" s="56"/>
      <c r="C1" s="342"/>
      <c r="D1" s="342"/>
      <c r="F1" s="343">
        <v>2017</v>
      </c>
      <c r="G1" s="74"/>
      <c r="H1" s="342"/>
      <c r="I1" s="342"/>
      <c r="K1" s="343">
        <v>2018</v>
      </c>
      <c r="L1" s="89"/>
      <c r="M1" s="342"/>
      <c r="N1" s="342"/>
    </row>
    <row r="2" spans="1:14" ht="15" thickBot="1" x14ac:dyDescent="0.25">
      <c r="A2" s="53"/>
      <c r="B2" s="56"/>
      <c r="C2" s="342"/>
      <c r="D2" s="342"/>
      <c r="F2" s="68"/>
      <c r="G2" s="74"/>
      <c r="H2" s="342"/>
      <c r="I2" s="342"/>
      <c r="K2" s="83"/>
      <c r="L2" s="89"/>
      <c r="M2" s="342"/>
      <c r="N2" s="342"/>
    </row>
    <row r="3" spans="1:14" ht="23.25" thickBot="1" x14ac:dyDescent="0.25">
      <c r="A3" s="57" t="s">
        <v>144</v>
      </c>
      <c r="B3" s="58" t="s">
        <v>10</v>
      </c>
      <c r="C3" s="98" t="s">
        <v>145</v>
      </c>
      <c r="D3" s="346" t="s">
        <v>171</v>
      </c>
      <c r="F3" s="75" t="s">
        <v>144</v>
      </c>
      <c r="G3" s="76" t="s">
        <v>10</v>
      </c>
      <c r="H3" s="98" t="s">
        <v>145</v>
      </c>
      <c r="I3" s="346" t="s">
        <v>171</v>
      </c>
      <c r="K3" s="90" t="s">
        <v>144</v>
      </c>
      <c r="L3" s="91" t="s">
        <v>10</v>
      </c>
      <c r="M3" s="98" t="s">
        <v>145</v>
      </c>
      <c r="N3" s="346" t="s">
        <v>171</v>
      </c>
    </row>
    <row r="4" spans="1:14" ht="15" thickBot="1" x14ac:dyDescent="0.25">
      <c r="A4" s="59" t="s">
        <v>148</v>
      </c>
      <c r="B4" s="63"/>
      <c r="C4" s="99">
        <v>22</v>
      </c>
      <c r="D4" s="347">
        <v>916</v>
      </c>
      <c r="F4" s="77" t="s">
        <v>148</v>
      </c>
      <c r="G4" s="82"/>
      <c r="H4" s="107">
        <v>26</v>
      </c>
      <c r="I4" s="356">
        <v>949</v>
      </c>
      <c r="K4" s="92" t="s">
        <v>148</v>
      </c>
      <c r="L4" s="97"/>
      <c r="M4" s="107">
        <v>15</v>
      </c>
      <c r="N4" s="356">
        <v>995</v>
      </c>
    </row>
    <row r="5" spans="1:14" x14ac:dyDescent="0.2">
      <c r="A5" s="54" t="s">
        <v>15</v>
      </c>
      <c r="B5" s="64" t="s">
        <v>139</v>
      </c>
      <c r="C5" s="100">
        <v>532</v>
      </c>
      <c r="D5" s="348">
        <v>698</v>
      </c>
      <c r="F5" s="69" t="s">
        <v>15</v>
      </c>
      <c r="G5" s="72" t="s">
        <v>139</v>
      </c>
      <c r="H5" s="108">
        <v>406</v>
      </c>
      <c r="I5" s="351">
        <v>709</v>
      </c>
      <c r="K5" s="84" t="s">
        <v>15</v>
      </c>
      <c r="L5" s="87" t="s">
        <v>139</v>
      </c>
      <c r="M5" s="108">
        <v>320</v>
      </c>
      <c r="N5" s="351">
        <v>741</v>
      </c>
    </row>
    <row r="6" spans="1:14" x14ac:dyDescent="0.2">
      <c r="A6" s="55"/>
      <c r="B6" s="65" t="s">
        <v>140</v>
      </c>
      <c r="C6" s="101">
        <v>193</v>
      </c>
      <c r="D6" s="349">
        <v>701</v>
      </c>
      <c r="F6" s="71"/>
      <c r="G6" s="70" t="s">
        <v>140</v>
      </c>
      <c r="H6" s="109">
        <v>164</v>
      </c>
      <c r="I6" s="349">
        <v>782</v>
      </c>
      <c r="K6" s="86"/>
      <c r="L6" s="85" t="s">
        <v>140</v>
      </c>
      <c r="M6" s="109">
        <v>132</v>
      </c>
      <c r="N6" s="349">
        <v>851</v>
      </c>
    </row>
    <row r="7" spans="1:14" x14ac:dyDescent="0.2">
      <c r="A7" s="55"/>
      <c r="B7" s="65" t="s">
        <v>141</v>
      </c>
      <c r="C7" s="101">
        <v>102</v>
      </c>
      <c r="D7" s="349">
        <v>807</v>
      </c>
      <c r="F7" s="71"/>
      <c r="G7" s="70" t="s">
        <v>141</v>
      </c>
      <c r="H7" s="109">
        <v>79</v>
      </c>
      <c r="I7" s="349">
        <v>804</v>
      </c>
      <c r="K7" s="86"/>
      <c r="L7" s="85" t="s">
        <v>141</v>
      </c>
      <c r="M7" s="109">
        <v>52</v>
      </c>
      <c r="N7" s="349">
        <v>868</v>
      </c>
    </row>
    <row r="8" spans="1:14" x14ac:dyDescent="0.2">
      <c r="A8" s="55"/>
      <c r="B8" s="65" t="s">
        <v>142</v>
      </c>
      <c r="C8" s="101">
        <v>19</v>
      </c>
      <c r="D8" s="349">
        <v>610</v>
      </c>
      <c r="F8" s="71"/>
      <c r="G8" s="70" t="s">
        <v>142</v>
      </c>
      <c r="H8" s="109">
        <v>11</v>
      </c>
      <c r="I8" s="349">
        <v>698</v>
      </c>
      <c r="K8" s="86"/>
      <c r="L8" s="85" t="s">
        <v>142</v>
      </c>
      <c r="M8" s="109">
        <v>12</v>
      </c>
      <c r="N8" s="349">
        <v>801</v>
      </c>
    </row>
    <row r="9" spans="1:14" ht="15" thickBot="1" x14ac:dyDescent="0.25">
      <c r="A9" s="60" t="s">
        <v>149</v>
      </c>
      <c r="B9" s="66"/>
      <c r="C9" s="102">
        <v>846</v>
      </c>
      <c r="D9" s="350">
        <v>710</v>
      </c>
      <c r="F9" s="78" t="s">
        <v>149</v>
      </c>
      <c r="G9" s="79"/>
      <c r="H9" s="110">
        <v>660</v>
      </c>
      <c r="I9" s="350">
        <v>739</v>
      </c>
      <c r="K9" s="93" t="s">
        <v>149</v>
      </c>
      <c r="L9" s="94"/>
      <c r="M9" s="110">
        <v>516</v>
      </c>
      <c r="N9" s="350">
        <v>784</v>
      </c>
    </row>
    <row r="10" spans="1:14" x14ac:dyDescent="0.2">
      <c r="A10" s="54" t="s">
        <v>35</v>
      </c>
      <c r="B10" s="64" t="s">
        <v>139</v>
      </c>
      <c r="C10" s="103">
        <v>263</v>
      </c>
      <c r="D10" s="351">
        <v>723</v>
      </c>
      <c r="F10" s="69" t="s">
        <v>35</v>
      </c>
      <c r="G10" s="72" t="s">
        <v>139</v>
      </c>
      <c r="H10" s="108">
        <v>170</v>
      </c>
      <c r="I10" s="351">
        <v>710</v>
      </c>
      <c r="K10" s="84" t="s">
        <v>35</v>
      </c>
      <c r="L10" s="87" t="s">
        <v>139</v>
      </c>
      <c r="M10" s="108">
        <v>137</v>
      </c>
      <c r="N10" s="351">
        <v>753</v>
      </c>
    </row>
    <row r="11" spans="1:14" x14ac:dyDescent="0.2">
      <c r="A11" s="55"/>
      <c r="B11" s="65" t="s">
        <v>140</v>
      </c>
      <c r="C11" s="101">
        <v>136</v>
      </c>
      <c r="D11" s="349">
        <v>758</v>
      </c>
      <c r="F11" s="71"/>
      <c r="G11" s="70" t="s">
        <v>140</v>
      </c>
      <c r="H11" s="109">
        <v>92</v>
      </c>
      <c r="I11" s="349">
        <v>770</v>
      </c>
      <c r="K11" s="86"/>
      <c r="L11" s="85" t="s">
        <v>140</v>
      </c>
      <c r="M11" s="109">
        <v>46</v>
      </c>
      <c r="N11" s="349">
        <v>855</v>
      </c>
    </row>
    <row r="12" spans="1:14" x14ac:dyDescent="0.2">
      <c r="A12" s="55"/>
      <c r="B12" s="65" t="s">
        <v>141</v>
      </c>
      <c r="C12" s="101">
        <v>34</v>
      </c>
      <c r="D12" s="349">
        <v>968</v>
      </c>
      <c r="F12" s="71"/>
      <c r="G12" s="70" t="s">
        <v>141</v>
      </c>
      <c r="H12" s="109">
        <v>15</v>
      </c>
      <c r="I12" s="349">
        <v>884</v>
      </c>
      <c r="K12" s="86"/>
      <c r="L12" s="85" t="s">
        <v>141</v>
      </c>
      <c r="M12" s="109">
        <v>24</v>
      </c>
      <c r="N12" s="349">
        <v>955</v>
      </c>
    </row>
    <row r="13" spans="1:14" x14ac:dyDescent="0.2">
      <c r="A13" s="55"/>
      <c r="B13" s="65" t="s">
        <v>142</v>
      </c>
      <c r="C13" s="101">
        <v>22</v>
      </c>
      <c r="D13" s="349">
        <v>793</v>
      </c>
      <c r="F13" s="71"/>
      <c r="G13" s="70" t="s">
        <v>142</v>
      </c>
      <c r="H13" s="109">
        <v>11</v>
      </c>
      <c r="I13" s="349">
        <v>876</v>
      </c>
      <c r="K13" s="86"/>
      <c r="L13" s="85" t="s">
        <v>142</v>
      </c>
      <c r="M13" s="109">
        <v>13</v>
      </c>
      <c r="N13" s="349">
        <v>870</v>
      </c>
    </row>
    <row r="14" spans="1:14" ht="15" thickBot="1" x14ac:dyDescent="0.25">
      <c r="A14" s="60" t="s">
        <v>150</v>
      </c>
      <c r="B14" s="66"/>
      <c r="C14" s="102">
        <v>455</v>
      </c>
      <c r="D14" s="350">
        <v>755</v>
      </c>
      <c r="F14" s="78" t="s">
        <v>150</v>
      </c>
      <c r="G14" s="79"/>
      <c r="H14" s="110">
        <v>288</v>
      </c>
      <c r="I14" s="350">
        <v>744</v>
      </c>
      <c r="K14" s="93" t="s">
        <v>150</v>
      </c>
      <c r="L14" s="94"/>
      <c r="M14" s="110">
        <v>220</v>
      </c>
      <c r="N14" s="350">
        <v>803</v>
      </c>
    </row>
    <row r="15" spans="1:14" x14ac:dyDescent="0.2">
      <c r="A15" s="54" t="s">
        <v>43</v>
      </c>
      <c r="B15" s="64" t="s">
        <v>139</v>
      </c>
      <c r="C15" s="103">
        <v>102</v>
      </c>
      <c r="D15" s="351">
        <v>755</v>
      </c>
      <c r="F15" s="69" t="s">
        <v>43</v>
      </c>
      <c r="G15" s="72" t="s">
        <v>139</v>
      </c>
      <c r="H15" s="108">
        <v>156</v>
      </c>
      <c r="I15" s="351">
        <v>692</v>
      </c>
      <c r="K15" s="84" t="s">
        <v>43</v>
      </c>
      <c r="L15" s="87" t="s">
        <v>139</v>
      </c>
      <c r="M15" s="108">
        <v>107</v>
      </c>
      <c r="N15" s="351">
        <v>735</v>
      </c>
    </row>
    <row r="16" spans="1:14" x14ac:dyDescent="0.2">
      <c r="A16" s="55"/>
      <c r="B16" s="65" t="s">
        <v>140</v>
      </c>
      <c r="C16" s="101">
        <v>76</v>
      </c>
      <c r="D16" s="349">
        <v>725</v>
      </c>
      <c r="F16" s="71"/>
      <c r="G16" s="70" t="s">
        <v>140</v>
      </c>
      <c r="H16" s="109">
        <v>57</v>
      </c>
      <c r="I16" s="349">
        <v>748</v>
      </c>
      <c r="K16" s="86"/>
      <c r="L16" s="85" t="s">
        <v>140</v>
      </c>
      <c r="M16" s="109">
        <v>40</v>
      </c>
      <c r="N16" s="349">
        <v>762</v>
      </c>
    </row>
    <row r="17" spans="1:14" x14ac:dyDescent="0.2">
      <c r="A17" s="55"/>
      <c r="B17" s="65" t="s">
        <v>141</v>
      </c>
      <c r="C17" s="101">
        <v>10</v>
      </c>
      <c r="D17" s="349">
        <v>906</v>
      </c>
      <c r="F17" s="71"/>
      <c r="G17" s="70" t="s">
        <v>141</v>
      </c>
      <c r="H17" s="109">
        <v>14</v>
      </c>
      <c r="I17" s="349">
        <v>787</v>
      </c>
      <c r="K17" s="86"/>
      <c r="L17" s="85" t="s">
        <v>141</v>
      </c>
      <c r="M17" s="109">
        <v>9</v>
      </c>
      <c r="N17" s="349">
        <v>934</v>
      </c>
    </row>
    <row r="18" spans="1:14" x14ac:dyDescent="0.2">
      <c r="A18" s="55"/>
      <c r="B18" s="65" t="s">
        <v>142</v>
      </c>
      <c r="C18" s="101">
        <v>27</v>
      </c>
      <c r="D18" s="349">
        <v>744</v>
      </c>
      <c r="F18" s="71"/>
      <c r="G18" s="70" t="s">
        <v>142</v>
      </c>
      <c r="H18" s="109">
        <v>22</v>
      </c>
      <c r="I18" s="349">
        <v>689</v>
      </c>
      <c r="K18" s="86"/>
      <c r="L18" s="85" t="s">
        <v>142</v>
      </c>
      <c r="M18" s="109">
        <v>11</v>
      </c>
      <c r="N18" s="349">
        <v>781</v>
      </c>
    </row>
    <row r="19" spans="1:14" ht="15" thickBot="1" x14ac:dyDescent="0.25">
      <c r="A19" s="60" t="s">
        <v>151</v>
      </c>
      <c r="B19" s="66"/>
      <c r="C19" s="102">
        <v>215</v>
      </c>
      <c r="D19" s="350">
        <v>750</v>
      </c>
      <c r="F19" s="78" t="s">
        <v>151</v>
      </c>
      <c r="G19" s="79"/>
      <c r="H19" s="110">
        <v>249</v>
      </c>
      <c r="I19" s="350">
        <v>710</v>
      </c>
      <c r="K19" s="93" t="s">
        <v>151</v>
      </c>
      <c r="L19" s="94"/>
      <c r="M19" s="110">
        <v>167</v>
      </c>
      <c r="N19" s="350">
        <v>755</v>
      </c>
    </row>
    <row r="20" spans="1:14" x14ac:dyDescent="0.2">
      <c r="A20" s="54" t="s">
        <v>51</v>
      </c>
      <c r="B20" s="64" t="s">
        <v>139</v>
      </c>
      <c r="C20" s="103">
        <v>33</v>
      </c>
      <c r="D20" s="351">
        <v>767</v>
      </c>
      <c r="F20" s="69" t="s">
        <v>51</v>
      </c>
      <c r="G20" s="72" t="s">
        <v>139</v>
      </c>
      <c r="H20" s="108">
        <v>50</v>
      </c>
      <c r="I20" s="351">
        <v>713</v>
      </c>
      <c r="K20" s="84" t="s">
        <v>51</v>
      </c>
      <c r="L20" s="87" t="s">
        <v>139</v>
      </c>
      <c r="M20" s="108">
        <v>45</v>
      </c>
      <c r="N20" s="351">
        <v>776</v>
      </c>
    </row>
    <row r="21" spans="1:14" x14ac:dyDescent="0.2">
      <c r="A21" s="55"/>
      <c r="B21" s="65" t="s">
        <v>140</v>
      </c>
      <c r="C21" s="101">
        <v>16</v>
      </c>
      <c r="D21" s="349">
        <v>767</v>
      </c>
      <c r="F21" s="71"/>
      <c r="G21" s="70" t="s">
        <v>140</v>
      </c>
      <c r="H21" s="109">
        <v>26</v>
      </c>
      <c r="I21" s="349">
        <v>866</v>
      </c>
      <c r="K21" s="86"/>
      <c r="L21" s="85" t="s">
        <v>140</v>
      </c>
      <c r="M21" s="109">
        <v>30</v>
      </c>
      <c r="N21" s="349">
        <v>858</v>
      </c>
    </row>
    <row r="22" spans="1:14" x14ac:dyDescent="0.2">
      <c r="A22" s="55"/>
      <c r="B22" s="65" t="s">
        <v>141</v>
      </c>
      <c r="C22" s="101">
        <v>12</v>
      </c>
      <c r="D22" s="349">
        <v>796</v>
      </c>
      <c r="F22" s="71"/>
      <c r="G22" s="70" t="s">
        <v>141</v>
      </c>
      <c r="H22" s="109">
        <v>18</v>
      </c>
      <c r="I22" s="349">
        <v>851</v>
      </c>
      <c r="K22" s="86"/>
      <c r="L22" s="85" t="s">
        <v>141</v>
      </c>
      <c r="M22" s="109">
        <v>12</v>
      </c>
      <c r="N22" s="349">
        <v>849</v>
      </c>
    </row>
    <row r="23" spans="1:14" x14ac:dyDescent="0.2">
      <c r="A23" s="55"/>
      <c r="B23" s="65" t="s">
        <v>142</v>
      </c>
      <c r="C23" s="104" t="s">
        <v>20</v>
      </c>
      <c r="D23" s="352" t="s">
        <v>20</v>
      </c>
      <c r="F23" s="71"/>
      <c r="G23" s="70" t="s">
        <v>142</v>
      </c>
      <c r="H23" s="111">
        <v>9</v>
      </c>
      <c r="I23" s="354">
        <v>854</v>
      </c>
      <c r="K23" s="86"/>
      <c r="L23" s="85" t="s">
        <v>142</v>
      </c>
      <c r="M23" s="111">
        <v>6</v>
      </c>
      <c r="N23" s="354">
        <v>641</v>
      </c>
    </row>
    <row r="24" spans="1:14" ht="15" thickBot="1" x14ac:dyDescent="0.25">
      <c r="A24" s="60" t="s">
        <v>152</v>
      </c>
      <c r="B24" s="66"/>
      <c r="C24" s="105">
        <v>61</v>
      </c>
      <c r="D24" s="353">
        <v>773</v>
      </c>
      <c r="F24" s="78" t="s">
        <v>152</v>
      </c>
      <c r="G24" s="79"/>
      <c r="H24" s="110">
        <v>103</v>
      </c>
      <c r="I24" s="350">
        <v>788</v>
      </c>
      <c r="K24" s="93" t="s">
        <v>152</v>
      </c>
      <c r="L24" s="94"/>
      <c r="M24" s="110">
        <v>93</v>
      </c>
      <c r="N24" s="350">
        <v>803</v>
      </c>
    </row>
    <row r="25" spans="1:14" x14ac:dyDescent="0.2">
      <c r="A25" s="54" t="s">
        <v>56</v>
      </c>
      <c r="B25" s="64" t="s">
        <v>139</v>
      </c>
      <c r="C25" s="103">
        <v>115</v>
      </c>
      <c r="D25" s="351">
        <v>809</v>
      </c>
      <c r="F25" s="69" t="s">
        <v>56</v>
      </c>
      <c r="G25" s="72" t="s">
        <v>139</v>
      </c>
      <c r="H25" s="108">
        <v>160</v>
      </c>
      <c r="I25" s="351">
        <v>768</v>
      </c>
      <c r="K25" s="84" t="s">
        <v>56</v>
      </c>
      <c r="L25" s="87" t="s">
        <v>139</v>
      </c>
      <c r="M25" s="108">
        <v>94</v>
      </c>
      <c r="N25" s="351">
        <v>767</v>
      </c>
    </row>
    <row r="26" spans="1:14" x14ac:dyDescent="0.2">
      <c r="A26" s="55"/>
      <c r="B26" s="65" t="s">
        <v>140</v>
      </c>
      <c r="C26" s="101">
        <v>50</v>
      </c>
      <c r="D26" s="349">
        <v>920</v>
      </c>
      <c r="F26" s="71"/>
      <c r="G26" s="70" t="s">
        <v>140</v>
      </c>
      <c r="H26" s="109">
        <v>65</v>
      </c>
      <c r="I26" s="349">
        <v>919</v>
      </c>
      <c r="K26" s="86"/>
      <c r="L26" s="85" t="s">
        <v>140</v>
      </c>
      <c r="M26" s="109">
        <v>51</v>
      </c>
      <c r="N26" s="349">
        <v>907</v>
      </c>
    </row>
    <row r="27" spans="1:14" x14ac:dyDescent="0.2">
      <c r="A27" s="55"/>
      <c r="B27" s="65" t="s">
        <v>141</v>
      </c>
      <c r="C27" s="101">
        <v>60</v>
      </c>
      <c r="D27" s="349">
        <v>864</v>
      </c>
      <c r="F27" s="71"/>
      <c r="G27" s="70" t="s">
        <v>141</v>
      </c>
      <c r="H27" s="109">
        <v>70</v>
      </c>
      <c r="I27" s="349">
        <v>872</v>
      </c>
      <c r="K27" s="86"/>
      <c r="L27" s="85" t="s">
        <v>141</v>
      </c>
      <c r="M27" s="109">
        <v>43</v>
      </c>
      <c r="N27" s="349">
        <v>908</v>
      </c>
    </row>
    <row r="28" spans="1:14" x14ac:dyDescent="0.2">
      <c r="A28" s="55"/>
      <c r="B28" s="65" t="s">
        <v>142</v>
      </c>
      <c r="C28" s="101">
        <v>24</v>
      </c>
      <c r="D28" s="349">
        <v>863</v>
      </c>
      <c r="F28" s="71"/>
      <c r="G28" s="70" t="s">
        <v>142</v>
      </c>
      <c r="H28" s="109">
        <v>25</v>
      </c>
      <c r="I28" s="349">
        <v>839</v>
      </c>
      <c r="K28" s="86"/>
      <c r="L28" s="85" t="s">
        <v>142</v>
      </c>
      <c r="M28" s="109">
        <v>16</v>
      </c>
      <c r="N28" s="349">
        <v>1014</v>
      </c>
    </row>
    <row r="29" spans="1:14" ht="15" thickBot="1" x14ac:dyDescent="0.25">
      <c r="A29" s="60" t="s">
        <v>153</v>
      </c>
      <c r="B29" s="66"/>
      <c r="C29" s="102">
        <v>249</v>
      </c>
      <c r="D29" s="350">
        <v>850</v>
      </c>
      <c r="F29" s="78" t="s">
        <v>153</v>
      </c>
      <c r="G29" s="79"/>
      <c r="H29" s="110">
        <v>320</v>
      </c>
      <c r="I29" s="350">
        <v>827</v>
      </c>
      <c r="K29" s="93" t="s">
        <v>153</v>
      </c>
      <c r="L29" s="94"/>
      <c r="M29" s="110">
        <v>204</v>
      </c>
      <c r="N29" s="350">
        <v>851</v>
      </c>
    </row>
    <row r="30" spans="1:14" x14ac:dyDescent="0.2">
      <c r="A30" s="54" t="s">
        <v>64</v>
      </c>
      <c r="B30" s="64" t="s">
        <v>139</v>
      </c>
      <c r="C30" s="103">
        <v>152</v>
      </c>
      <c r="D30" s="351">
        <v>757</v>
      </c>
      <c r="F30" s="69" t="s">
        <v>64</v>
      </c>
      <c r="G30" s="72" t="s">
        <v>139</v>
      </c>
      <c r="H30" s="108">
        <v>87</v>
      </c>
      <c r="I30" s="351">
        <v>843</v>
      </c>
      <c r="K30" s="84" t="s">
        <v>64</v>
      </c>
      <c r="L30" s="87" t="s">
        <v>139</v>
      </c>
      <c r="M30" s="108">
        <v>70</v>
      </c>
      <c r="N30" s="351">
        <v>834</v>
      </c>
    </row>
    <row r="31" spans="1:14" x14ac:dyDescent="0.2">
      <c r="A31" s="55"/>
      <c r="B31" s="65" t="s">
        <v>140</v>
      </c>
      <c r="C31" s="101">
        <v>44</v>
      </c>
      <c r="D31" s="349">
        <v>896</v>
      </c>
      <c r="F31" s="71"/>
      <c r="G31" s="70" t="s">
        <v>140</v>
      </c>
      <c r="H31" s="109">
        <v>45</v>
      </c>
      <c r="I31" s="349">
        <v>913</v>
      </c>
      <c r="K31" s="86"/>
      <c r="L31" s="85" t="s">
        <v>140</v>
      </c>
      <c r="M31" s="109">
        <v>33</v>
      </c>
      <c r="N31" s="349">
        <v>977</v>
      </c>
    </row>
    <row r="32" spans="1:14" x14ac:dyDescent="0.2">
      <c r="A32" s="55"/>
      <c r="B32" s="65" t="s">
        <v>141</v>
      </c>
      <c r="C32" s="101">
        <v>17</v>
      </c>
      <c r="D32" s="349">
        <v>921</v>
      </c>
      <c r="F32" s="71"/>
      <c r="G32" s="70" t="s">
        <v>141</v>
      </c>
      <c r="H32" s="109">
        <v>15</v>
      </c>
      <c r="I32" s="349">
        <v>1138</v>
      </c>
      <c r="K32" s="86"/>
      <c r="L32" s="85" t="s">
        <v>141</v>
      </c>
      <c r="M32" s="109">
        <v>11</v>
      </c>
      <c r="N32" s="349">
        <v>867</v>
      </c>
    </row>
    <row r="33" spans="1:14" x14ac:dyDescent="0.2">
      <c r="A33" s="55"/>
      <c r="B33" s="65" t="s">
        <v>142</v>
      </c>
      <c r="C33" s="104">
        <v>7</v>
      </c>
      <c r="D33" s="354">
        <v>707</v>
      </c>
      <c r="F33" s="71"/>
      <c r="G33" s="70" t="s">
        <v>142</v>
      </c>
      <c r="H33" s="109">
        <v>9</v>
      </c>
      <c r="I33" s="349">
        <v>617</v>
      </c>
      <c r="K33" s="86"/>
      <c r="L33" s="85" t="s">
        <v>142</v>
      </c>
      <c r="M33" s="109">
        <v>6</v>
      </c>
      <c r="N33" s="349">
        <v>739</v>
      </c>
    </row>
    <row r="34" spans="1:14" ht="15" thickBot="1" x14ac:dyDescent="0.25">
      <c r="A34" s="60" t="s">
        <v>154</v>
      </c>
      <c r="B34" s="66"/>
      <c r="C34" s="102">
        <v>220</v>
      </c>
      <c r="D34" s="350">
        <v>796</v>
      </c>
      <c r="F34" s="78" t="s">
        <v>154</v>
      </c>
      <c r="G34" s="79"/>
      <c r="H34" s="110">
        <v>156</v>
      </c>
      <c r="I34" s="350">
        <v>879</v>
      </c>
      <c r="K34" s="93" t="s">
        <v>154</v>
      </c>
      <c r="L34" s="94"/>
      <c r="M34" s="110">
        <v>120</v>
      </c>
      <c r="N34" s="350">
        <v>872</v>
      </c>
    </row>
    <row r="35" spans="1:14" x14ac:dyDescent="0.2">
      <c r="A35" s="54" t="s">
        <v>69</v>
      </c>
      <c r="B35" s="64" t="s">
        <v>139</v>
      </c>
      <c r="C35" s="103">
        <v>90</v>
      </c>
      <c r="D35" s="351">
        <v>760</v>
      </c>
      <c r="F35" s="69" t="s">
        <v>69</v>
      </c>
      <c r="G35" s="72" t="s">
        <v>139</v>
      </c>
      <c r="H35" s="108">
        <v>94</v>
      </c>
      <c r="I35" s="351">
        <v>732</v>
      </c>
      <c r="K35" s="84" t="s">
        <v>69</v>
      </c>
      <c r="L35" s="87" t="s">
        <v>139</v>
      </c>
      <c r="M35" s="108">
        <v>83</v>
      </c>
      <c r="N35" s="351">
        <v>844</v>
      </c>
    </row>
    <row r="36" spans="1:14" x14ac:dyDescent="0.2">
      <c r="A36" s="55"/>
      <c r="B36" s="65" t="s">
        <v>140</v>
      </c>
      <c r="C36" s="101">
        <v>50</v>
      </c>
      <c r="D36" s="349">
        <v>799</v>
      </c>
      <c r="F36" s="71"/>
      <c r="G36" s="70" t="s">
        <v>140</v>
      </c>
      <c r="H36" s="109">
        <v>49</v>
      </c>
      <c r="I36" s="349">
        <v>755</v>
      </c>
      <c r="K36" s="86"/>
      <c r="L36" s="85" t="s">
        <v>140</v>
      </c>
      <c r="M36" s="109">
        <v>47</v>
      </c>
      <c r="N36" s="349">
        <v>801</v>
      </c>
    </row>
    <row r="37" spans="1:14" x14ac:dyDescent="0.2">
      <c r="A37" s="55"/>
      <c r="B37" s="65" t="s">
        <v>141</v>
      </c>
      <c r="C37" s="101">
        <v>13</v>
      </c>
      <c r="D37" s="349">
        <v>851</v>
      </c>
      <c r="F37" s="71"/>
      <c r="G37" s="70" t="s">
        <v>141</v>
      </c>
      <c r="H37" s="109">
        <v>14</v>
      </c>
      <c r="I37" s="349">
        <v>820</v>
      </c>
      <c r="K37" s="86"/>
      <c r="L37" s="85" t="s">
        <v>141</v>
      </c>
      <c r="M37" s="109">
        <v>25</v>
      </c>
      <c r="N37" s="349">
        <v>840</v>
      </c>
    </row>
    <row r="38" spans="1:14" x14ac:dyDescent="0.2">
      <c r="A38" s="55"/>
      <c r="B38" s="65" t="s">
        <v>142</v>
      </c>
      <c r="C38" s="101">
        <v>10</v>
      </c>
      <c r="D38" s="349">
        <v>998</v>
      </c>
      <c r="F38" s="71"/>
      <c r="G38" s="70" t="s">
        <v>142</v>
      </c>
      <c r="H38" s="109">
        <v>11</v>
      </c>
      <c r="I38" s="349">
        <v>926</v>
      </c>
      <c r="K38" s="86"/>
      <c r="L38" s="85" t="s">
        <v>142</v>
      </c>
      <c r="M38" s="109">
        <v>8</v>
      </c>
      <c r="N38" s="349">
        <v>823</v>
      </c>
    </row>
    <row r="39" spans="1:14" ht="15" thickBot="1" x14ac:dyDescent="0.25">
      <c r="A39" s="60" t="s">
        <v>155</v>
      </c>
      <c r="B39" s="66"/>
      <c r="C39" s="102">
        <v>163</v>
      </c>
      <c r="D39" s="350">
        <v>794</v>
      </c>
      <c r="F39" s="78" t="s">
        <v>155</v>
      </c>
      <c r="G39" s="79"/>
      <c r="H39" s="110">
        <v>168</v>
      </c>
      <c r="I39" s="350">
        <v>759</v>
      </c>
      <c r="K39" s="93" t="s">
        <v>155</v>
      </c>
      <c r="L39" s="94"/>
      <c r="M39" s="110">
        <v>163</v>
      </c>
      <c r="N39" s="350">
        <v>830</v>
      </c>
    </row>
    <row r="40" spans="1:14" x14ac:dyDescent="0.2">
      <c r="A40" s="54" t="s">
        <v>75</v>
      </c>
      <c r="B40" s="64" t="s">
        <v>139</v>
      </c>
      <c r="C40" s="103">
        <v>249</v>
      </c>
      <c r="D40" s="351">
        <v>752</v>
      </c>
      <c r="F40" s="69" t="s">
        <v>75</v>
      </c>
      <c r="G40" s="72" t="s">
        <v>139</v>
      </c>
      <c r="H40" s="108">
        <v>223</v>
      </c>
      <c r="I40" s="351">
        <v>752</v>
      </c>
      <c r="K40" s="84" t="s">
        <v>75</v>
      </c>
      <c r="L40" s="87" t="s">
        <v>139</v>
      </c>
      <c r="M40" s="108">
        <v>162</v>
      </c>
      <c r="N40" s="351">
        <v>802</v>
      </c>
    </row>
    <row r="41" spans="1:14" x14ac:dyDescent="0.2">
      <c r="A41" s="55"/>
      <c r="B41" s="65" t="s">
        <v>140</v>
      </c>
      <c r="C41" s="101">
        <v>87</v>
      </c>
      <c r="D41" s="349">
        <v>800</v>
      </c>
      <c r="F41" s="71"/>
      <c r="G41" s="70" t="s">
        <v>140</v>
      </c>
      <c r="H41" s="109">
        <v>62</v>
      </c>
      <c r="I41" s="349">
        <v>885</v>
      </c>
      <c r="K41" s="86"/>
      <c r="L41" s="85" t="s">
        <v>140</v>
      </c>
      <c r="M41" s="109">
        <v>51</v>
      </c>
      <c r="N41" s="349">
        <v>857</v>
      </c>
    </row>
    <row r="42" spans="1:14" x14ac:dyDescent="0.2">
      <c r="A42" s="55"/>
      <c r="B42" s="65" t="s">
        <v>141</v>
      </c>
      <c r="C42" s="101">
        <v>58</v>
      </c>
      <c r="D42" s="349">
        <v>886</v>
      </c>
      <c r="F42" s="71"/>
      <c r="G42" s="70" t="s">
        <v>141</v>
      </c>
      <c r="H42" s="109">
        <v>41</v>
      </c>
      <c r="I42" s="349">
        <v>879</v>
      </c>
      <c r="K42" s="86"/>
      <c r="L42" s="85" t="s">
        <v>141</v>
      </c>
      <c r="M42" s="109">
        <v>36</v>
      </c>
      <c r="N42" s="349">
        <v>849</v>
      </c>
    </row>
    <row r="43" spans="1:14" x14ac:dyDescent="0.2">
      <c r="A43" s="55"/>
      <c r="B43" s="65" t="s">
        <v>142</v>
      </c>
      <c r="C43" s="101">
        <v>20</v>
      </c>
      <c r="D43" s="349">
        <v>769</v>
      </c>
      <c r="F43" s="71"/>
      <c r="G43" s="70" t="s">
        <v>142</v>
      </c>
      <c r="H43" s="109">
        <v>10</v>
      </c>
      <c r="I43" s="349">
        <v>853</v>
      </c>
      <c r="K43" s="86"/>
      <c r="L43" s="85" t="s">
        <v>142</v>
      </c>
      <c r="M43" s="109">
        <v>14</v>
      </c>
      <c r="N43" s="349">
        <v>788</v>
      </c>
    </row>
    <row r="44" spans="1:14" ht="15" thickBot="1" x14ac:dyDescent="0.25">
      <c r="A44" s="60" t="s">
        <v>156</v>
      </c>
      <c r="B44" s="66"/>
      <c r="C44" s="102">
        <v>414</v>
      </c>
      <c r="D44" s="350">
        <v>782</v>
      </c>
      <c r="F44" s="78" t="s">
        <v>156</v>
      </c>
      <c r="G44" s="79"/>
      <c r="H44" s="110">
        <v>336</v>
      </c>
      <c r="I44" s="350">
        <v>795</v>
      </c>
      <c r="K44" s="93" t="s">
        <v>156</v>
      </c>
      <c r="L44" s="94"/>
      <c r="M44" s="110">
        <v>263</v>
      </c>
      <c r="N44" s="350">
        <v>818</v>
      </c>
    </row>
    <row r="45" spans="1:14" x14ac:dyDescent="0.2">
      <c r="A45" s="54" t="s">
        <v>80</v>
      </c>
      <c r="B45" s="64" t="s">
        <v>139</v>
      </c>
      <c r="C45" s="103">
        <v>144</v>
      </c>
      <c r="D45" s="351">
        <v>731</v>
      </c>
      <c r="F45" s="69" t="s">
        <v>80</v>
      </c>
      <c r="G45" s="72" t="s">
        <v>139</v>
      </c>
      <c r="H45" s="108">
        <v>136</v>
      </c>
      <c r="I45" s="351">
        <v>671</v>
      </c>
      <c r="K45" s="84" t="s">
        <v>80</v>
      </c>
      <c r="L45" s="87" t="s">
        <v>139</v>
      </c>
      <c r="M45" s="108">
        <v>142</v>
      </c>
      <c r="N45" s="351">
        <v>748</v>
      </c>
    </row>
    <row r="46" spans="1:14" x14ac:dyDescent="0.2">
      <c r="A46" s="55"/>
      <c r="B46" s="65" t="s">
        <v>140</v>
      </c>
      <c r="C46" s="101">
        <v>44</v>
      </c>
      <c r="D46" s="349">
        <v>760</v>
      </c>
      <c r="F46" s="71"/>
      <c r="G46" s="70" t="s">
        <v>140</v>
      </c>
      <c r="H46" s="109">
        <v>45</v>
      </c>
      <c r="I46" s="349">
        <v>825</v>
      </c>
      <c r="K46" s="86"/>
      <c r="L46" s="85" t="s">
        <v>140</v>
      </c>
      <c r="M46" s="109">
        <v>36</v>
      </c>
      <c r="N46" s="349">
        <v>867</v>
      </c>
    </row>
    <row r="47" spans="1:14" x14ac:dyDescent="0.2">
      <c r="A47" s="55"/>
      <c r="B47" s="65" t="s">
        <v>141</v>
      </c>
      <c r="C47" s="101">
        <v>34</v>
      </c>
      <c r="D47" s="349">
        <v>828</v>
      </c>
      <c r="F47" s="71"/>
      <c r="G47" s="70" t="s">
        <v>141</v>
      </c>
      <c r="H47" s="109">
        <v>31</v>
      </c>
      <c r="I47" s="349">
        <v>872</v>
      </c>
      <c r="K47" s="86"/>
      <c r="L47" s="85" t="s">
        <v>141</v>
      </c>
      <c r="M47" s="109">
        <v>38</v>
      </c>
      <c r="N47" s="349">
        <v>734</v>
      </c>
    </row>
    <row r="48" spans="1:14" x14ac:dyDescent="0.2">
      <c r="A48" s="55"/>
      <c r="B48" s="65" t="s">
        <v>142</v>
      </c>
      <c r="C48" s="101">
        <v>12</v>
      </c>
      <c r="D48" s="349">
        <v>1069</v>
      </c>
      <c r="F48" s="71"/>
      <c r="G48" s="70" t="s">
        <v>142</v>
      </c>
      <c r="H48" s="109">
        <v>12</v>
      </c>
      <c r="I48" s="349">
        <v>953</v>
      </c>
      <c r="K48" s="86"/>
      <c r="L48" s="85" t="s">
        <v>142</v>
      </c>
      <c r="M48" s="109">
        <v>6</v>
      </c>
      <c r="N48" s="349">
        <v>754</v>
      </c>
    </row>
    <row r="49" spans="1:14" ht="15" thickBot="1" x14ac:dyDescent="0.25">
      <c r="A49" s="60" t="s">
        <v>157</v>
      </c>
      <c r="B49" s="66"/>
      <c r="C49" s="102">
        <v>234</v>
      </c>
      <c r="D49" s="350">
        <v>768</v>
      </c>
      <c r="F49" s="78" t="s">
        <v>157</v>
      </c>
      <c r="G49" s="79"/>
      <c r="H49" s="110">
        <v>224</v>
      </c>
      <c r="I49" s="350">
        <v>745</v>
      </c>
      <c r="K49" s="93" t="s">
        <v>157</v>
      </c>
      <c r="L49" s="94"/>
      <c r="M49" s="110">
        <v>222</v>
      </c>
      <c r="N49" s="350">
        <v>765</v>
      </c>
    </row>
    <row r="50" spans="1:14" x14ac:dyDescent="0.2">
      <c r="A50" s="54" t="s">
        <v>86</v>
      </c>
      <c r="B50" s="64" t="s">
        <v>139</v>
      </c>
      <c r="C50" s="103">
        <v>191</v>
      </c>
      <c r="D50" s="351">
        <v>710</v>
      </c>
      <c r="F50" s="69" t="s">
        <v>86</v>
      </c>
      <c r="G50" s="72" t="s">
        <v>139</v>
      </c>
      <c r="H50" s="108">
        <v>313</v>
      </c>
      <c r="I50" s="351">
        <v>752</v>
      </c>
      <c r="K50" s="84" t="s">
        <v>86</v>
      </c>
      <c r="L50" s="87" t="s">
        <v>139</v>
      </c>
      <c r="M50" s="108">
        <v>276</v>
      </c>
      <c r="N50" s="351">
        <v>782</v>
      </c>
    </row>
    <row r="51" spans="1:14" x14ac:dyDescent="0.2">
      <c r="A51" s="55"/>
      <c r="B51" s="65" t="s">
        <v>140</v>
      </c>
      <c r="C51" s="101">
        <v>142</v>
      </c>
      <c r="D51" s="349">
        <v>772</v>
      </c>
      <c r="F51" s="71"/>
      <c r="G51" s="70" t="s">
        <v>140</v>
      </c>
      <c r="H51" s="109">
        <v>196</v>
      </c>
      <c r="I51" s="349">
        <v>756</v>
      </c>
      <c r="K51" s="86"/>
      <c r="L51" s="85" t="s">
        <v>140</v>
      </c>
      <c r="M51" s="109">
        <v>167</v>
      </c>
      <c r="N51" s="349">
        <v>818</v>
      </c>
    </row>
    <row r="52" spans="1:14" x14ac:dyDescent="0.2">
      <c r="A52" s="55"/>
      <c r="B52" s="65" t="s">
        <v>141</v>
      </c>
      <c r="C52" s="101">
        <v>34</v>
      </c>
      <c r="D52" s="349">
        <v>853</v>
      </c>
      <c r="F52" s="71"/>
      <c r="G52" s="70" t="s">
        <v>141</v>
      </c>
      <c r="H52" s="109">
        <v>60</v>
      </c>
      <c r="I52" s="349">
        <v>783</v>
      </c>
      <c r="K52" s="86"/>
      <c r="L52" s="85" t="s">
        <v>141</v>
      </c>
      <c r="M52" s="109">
        <v>65</v>
      </c>
      <c r="N52" s="349">
        <v>879</v>
      </c>
    </row>
    <row r="53" spans="1:14" x14ac:dyDescent="0.2">
      <c r="A53" s="55"/>
      <c r="B53" s="65" t="s">
        <v>142</v>
      </c>
      <c r="C53" s="101">
        <v>20</v>
      </c>
      <c r="D53" s="349">
        <v>720</v>
      </c>
      <c r="F53" s="71"/>
      <c r="G53" s="70" t="s">
        <v>142</v>
      </c>
      <c r="H53" s="109">
        <v>53</v>
      </c>
      <c r="I53" s="349">
        <v>792</v>
      </c>
      <c r="K53" s="86"/>
      <c r="L53" s="85" t="s">
        <v>142</v>
      </c>
      <c r="M53" s="109">
        <v>43</v>
      </c>
      <c r="N53" s="349">
        <v>696</v>
      </c>
    </row>
    <row r="54" spans="1:14" ht="15" thickBot="1" x14ac:dyDescent="0.25">
      <c r="A54" s="60" t="s">
        <v>158</v>
      </c>
      <c r="B54" s="66"/>
      <c r="C54" s="102">
        <v>387</v>
      </c>
      <c r="D54" s="350">
        <v>746</v>
      </c>
      <c r="F54" s="78" t="s">
        <v>158</v>
      </c>
      <c r="G54" s="79"/>
      <c r="H54" s="110">
        <v>622</v>
      </c>
      <c r="I54" s="350">
        <v>760</v>
      </c>
      <c r="K54" s="93" t="s">
        <v>158</v>
      </c>
      <c r="L54" s="94"/>
      <c r="M54" s="110">
        <v>551</v>
      </c>
      <c r="N54" s="350">
        <v>797</v>
      </c>
    </row>
    <row r="55" spans="1:14" x14ac:dyDescent="0.2">
      <c r="A55" s="54" t="s">
        <v>94</v>
      </c>
      <c r="B55" s="64" t="s">
        <v>139</v>
      </c>
      <c r="C55" s="103">
        <v>161</v>
      </c>
      <c r="D55" s="351">
        <v>684</v>
      </c>
      <c r="F55" s="69" t="s">
        <v>94</v>
      </c>
      <c r="G55" s="72" t="s">
        <v>139</v>
      </c>
      <c r="H55" s="108">
        <v>234</v>
      </c>
      <c r="I55" s="351">
        <v>708</v>
      </c>
      <c r="K55" s="84" t="s">
        <v>94</v>
      </c>
      <c r="L55" s="87" t="s">
        <v>139</v>
      </c>
      <c r="M55" s="108">
        <v>211</v>
      </c>
      <c r="N55" s="351">
        <v>731</v>
      </c>
    </row>
    <row r="56" spans="1:14" x14ac:dyDescent="0.2">
      <c r="A56" s="55"/>
      <c r="B56" s="65" t="s">
        <v>140</v>
      </c>
      <c r="C56" s="101">
        <v>45</v>
      </c>
      <c r="D56" s="349">
        <v>742</v>
      </c>
      <c r="F56" s="71"/>
      <c r="G56" s="70" t="s">
        <v>140</v>
      </c>
      <c r="H56" s="109">
        <v>68</v>
      </c>
      <c r="I56" s="349">
        <v>739</v>
      </c>
      <c r="K56" s="86"/>
      <c r="L56" s="85" t="s">
        <v>140</v>
      </c>
      <c r="M56" s="109">
        <v>65</v>
      </c>
      <c r="N56" s="349">
        <v>778</v>
      </c>
    </row>
    <row r="57" spans="1:14" x14ac:dyDescent="0.2">
      <c r="A57" s="55"/>
      <c r="B57" s="65" t="s">
        <v>141</v>
      </c>
      <c r="C57" s="101">
        <v>34</v>
      </c>
      <c r="D57" s="349">
        <v>774</v>
      </c>
      <c r="F57" s="71"/>
      <c r="G57" s="70" t="s">
        <v>141</v>
      </c>
      <c r="H57" s="109">
        <v>36</v>
      </c>
      <c r="I57" s="349">
        <v>702</v>
      </c>
      <c r="K57" s="86"/>
      <c r="L57" s="85" t="s">
        <v>141</v>
      </c>
      <c r="M57" s="109">
        <v>31</v>
      </c>
      <c r="N57" s="349">
        <v>899</v>
      </c>
    </row>
    <row r="58" spans="1:14" x14ac:dyDescent="0.2">
      <c r="A58" s="55"/>
      <c r="B58" s="65" t="s">
        <v>142</v>
      </c>
      <c r="C58" s="101">
        <v>17</v>
      </c>
      <c r="D58" s="349">
        <v>756</v>
      </c>
      <c r="F58" s="71"/>
      <c r="G58" s="70" t="s">
        <v>142</v>
      </c>
      <c r="H58" s="109">
        <v>9</v>
      </c>
      <c r="I58" s="349">
        <v>850</v>
      </c>
      <c r="K58" s="86"/>
      <c r="L58" s="85" t="s">
        <v>142</v>
      </c>
      <c r="M58" s="109">
        <v>14</v>
      </c>
      <c r="N58" s="349">
        <v>770</v>
      </c>
    </row>
    <row r="59" spans="1:14" ht="15" thickBot="1" x14ac:dyDescent="0.25">
      <c r="A59" s="60" t="s">
        <v>159</v>
      </c>
      <c r="B59" s="66"/>
      <c r="C59" s="102">
        <v>257</v>
      </c>
      <c r="D59" s="350">
        <v>711</v>
      </c>
      <c r="F59" s="78" t="s">
        <v>159</v>
      </c>
      <c r="G59" s="79"/>
      <c r="H59" s="110">
        <v>347</v>
      </c>
      <c r="I59" s="350">
        <v>717</v>
      </c>
      <c r="K59" s="93" t="s">
        <v>159</v>
      </c>
      <c r="L59" s="94"/>
      <c r="M59" s="110">
        <v>321</v>
      </c>
      <c r="N59" s="350">
        <v>759</v>
      </c>
    </row>
    <row r="60" spans="1:14" x14ac:dyDescent="0.2">
      <c r="A60" s="54" t="s">
        <v>100</v>
      </c>
      <c r="B60" s="64" t="s">
        <v>139</v>
      </c>
      <c r="C60" s="103">
        <v>202</v>
      </c>
      <c r="D60" s="351">
        <v>755</v>
      </c>
      <c r="F60" s="69" t="s">
        <v>100</v>
      </c>
      <c r="G60" s="72" t="s">
        <v>139</v>
      </c>
      <c r="H60" s="108">
        <v>141</v>
      </c>
      <c r="I60" s="351">
        <v>788</v>
      </c>
      <c r="K60" s="84" t="s">
        <v>100</v>
      </c>
      <c r="L60" s="87" t="s">
        <v>139</v>
      </c>
      <c r="M60" s="108">
        <v>96</v>
      </c>
      <c r="N60" s="351">
        <v>766</v>
      </c>
    </row>
    <row r="61" spans="1:14" x14ac:dyDescent="0.2">
      <c r="A61" s="55"/>
      <c r="B61" s="65" t="s">
        <v>140</v>
      </c>
      <c r="C61" s="101">
        <v>124</v>
      </c>
      <c r="D61" s="349">
        <v>767</v>
      </c>
      <c r="F61" s="71"/>
      <c r="G61" s="70" t="s">
        <v>140</v>
      </c>
      <c r="H61" s="109">
        <v>69</v>
      </c>
      <c r="I61" s="349">
        <v>825</v>
      </c>
      <c r="K61" s="86"/>
      <c r="L61" s="85" t="s">
        <v>140</v>
      </c>
      <c r="M61" s="109">
        <v>56</v>
      </c>
      <c r="N61" s="349">
        <v>805</v>
      </c>
    </row>
    <row r="62" spans="1:14" x14ac:dyDescent="0.2">
      <c r="A62" s="55"/>
      <c r="B62" s="65" t="s">
        <v>141</v>
      </c>
      <c r="C62" s="101">
        <v>73</v>
      </c>
      <c r="D62" s="349">
        <v>833</v>
      </c>
      <c r="F62" s="71"/>
      <c r="G62" s="70" t="s">
        <v>141</v>
      </c>
      <c r="H62" s="109">
        <v>46</v>
      </c>
      <c r="I62" s="349">
        <v>855</v>
      </c>
      <c r="K62" s="86"/>
      <c r="L62" s="85" t="s">
        <v>141</v>
      </c>
      <c r="M62" s="109">
        <v>33</v>
      </c>
      <c r="N62" s="349">
        <v>767</v>
      </c>
    </row>
    <row r="63" spans="1:14" x14ac:dyDescent="0.2">
      <c r="A63" s="55"/>
      <c r="B63" s="65" t="s">
        <v>142</v>
      </c>
      <c r="C63" s="101">
        <v>62</v>
      </c>
      <c r="D63" s="349">
        <v>708</v>
      </c>
      <c r="F63" s="71"/>
      <c r="G63" s="70" t="s">
        <v>142</v>
      </c>
      <c r="H63" s="109">
        <v>50</v>
      </c>
      <c r="I63" s="349">
        <v>722</v>
      </c>
      <c r="K63" s="86"/>
      <c r="L63" s="85" t="s">
        <v>142</v>
      </c>
      <c r="M63" s="109">
        <v>30</v>
      </c>
      <c r="N63" s="349">
        <v>679</v>
      </c>
    </row>
    <row r="64" spans="1:14" ht="15" thickBot="1" x14ac:dyDescent="0.25">
      <c r="A64" s="60" t="s">
        <v>160</v>
      </c>
      <c r="B64" s="66"/>
      <c r="C64" s="102">
        <v>461</v>
      </c>
      <c r="D64" s="350">
        <v>764</v>
      </c>
      <c r="F64" s="78" t="s">
        <v>160</v>
      </c>
      <c r="G64" s="79"/>
      <c r="H64" s="110">
        <v>306</v>
      </c>
      <c r="I64" s="350">
        <v>796</v>
      </c>
      <c r="K64" s="93" t="s">
        <v>160</v>
      </c>
      <c r="L64" s="94"/>
      <c r="M64" s="110">
        <v>215</v>
      </c>
      <c r="N64" s="350">
        <v>764</v>
      </c>
    </row>
    <row r="65" spans="1:14" x14ac:dyDescent="0.2">
      <c r="A65" s="54" t="s">
        <v>105</v>
      </c>
      <c r="B65" s="64" t="s">
        <v>139</v>
      </c>
      <c r="C65" s="103">
        <v>147</v>
      </c>
      <c r="D65" s="351">
        <v>842</v>
      </c>
      <c r="F65" s="69" t="s">
        <v>105</v>
      </c>
      <c r="G65" s="72" t="s">
        <v>139</v>
      </c>
      <c r="H65" s="108">
        <v>96</v>
      </c>
      <c r="I65" s="351">
        <v>839</v>
      </c>
      <c r="K65" s="84" t="s">
        <v>105</v>
      </c>
      <c r="L65" s="87" t="s">
        <v>139</v>
      </c>
      <c r="M65" s="108">
        <v>87</v>
      </c>
      <c r="N65" s="351">
        <v>846</v>
      </c>
    </row>
    <row r="66" spans="1:14" x14ac:dyDescent="0.2">
      <c r="A66" s="55"/>
      <c r="B66" s="65" t="s">
        <v>140</v>
      </c>
      <c r="C66" s="101">
        <v>102</v>
      </c>
      <c r="D66" s="349">
        <v>848</v>
      </c>
      <c r="F66" s="71"/>
      <c r="G66" s="70" t="s">
        <v>140</v>
      </c>
      <c r="H66" s="109">
        <v>95</v>
      </c>
      <c r="I66" s="349">
        <v>781</v>
      </c>
      <c r="K66" s="86"/>
      <c r="L66" s="85" t="s">
        <v>140</v>
      </c>
      <c r="M66" s="109">
        <v>86</v>
      </c>
      <c r="N66" s="349">
        <v>811</v>
      </c>
    </row>
    <row r="67" spans="1:14" x14ac:dyDescent="0.2">
      <c r="A67" s="55"/>
      <c r="B67" s="65" t="s">
        <v>141</v>
      </c>
      <c r="C67" s="101">
        <v>33</v>
      </c>
      <c r="D67" s="349">
        <v>810</v>
      </c>
      <c r="F67" s="71"/>
      <c r="G67" s="70" t="s">
        <v>141</v>
      </c>
      <c r="H67" s="109">
        <v>26</v>
      </c>
      <c r="I67" s="349">
        <v>831</v>
      </c>
      <c r="K67" s="86"/>
      <c r="L67" s="85" t="s">
        <v>141</v>
      </c>
      <c r="M67" s="109">
        <v>16</v>
      </c>
      <c r="N67" s="349">
        <v>930</v>
      </c>
    </row>
    <row r="68" spans="1:14" x14ac:dyDescent="0.2">
      <c r="A68" s="55"/>
      <c r="B68" s="67" t="s">
        <v>142</v>
      </c>
      <c r="C68" s="101">
        <v>61</v>
      </c>
      <c r="D68" s="349">
        <v>777</v>
      </c>
      <c r="F68" s="71"/>
      <c r="G68" s="73" t="s">
        <v>142</v>
      </c>
      <c r="H68" s="109">
        <v>65</v>
      </c>
      <c r="I68" s="349">
        <v>769</v>
      </c>
      <c r="K68" s="86"/>
      <c r="L68" s="88" t="s">
        <v>142</v>
      </c>
      <c r="M68" s="109">
        <v>59</v>
      </c>
      <c r="N68" s="349">
        <v>832</v>
      </c>
    </row>
    <row r="69" spans="1:14" ht="15" thickBot="1" x14ac:dyDescent="0.25">
      <c r="A69" s="60" t="s">
        <v>161</v>
      </c>
      <c r="B69" s="61"/>
      <c r="C69" s="102">
        <v>343</v>
      </c>
      <c r="D69" s="350">
        <v>829</v>
      </c>
      <c r="F69" s="78" t="s">
        <v>161</v>
      </c>
      <c r="G69" s="80"/>
      <c r="H69" s="110">
        <v>282</v>
      </c>
      <c r="I69" s="350">
        <v>802</v>
      </c>
      <c r="K69" s="93" t="s">
        <v>161</v>
      </c>
      <c r="L69" s="95"/>
      <c r="M69" s="110">
        <v>248</v>
      </c>
      <c r="N69" s="350">
        <v>836</v>
      </c>
    </row>
    <row r="70" spans="1:14" ht="15" thickBot="1" x14ac:dyDescent="0.25">
      <c r="A70" s="59" t="s">
        <v>162</v>
      </c>
      <c r="B70" s="62"/>
      <c r="C70" s="106">
        <v>4327</v>
      </c>
      <c r="D70" s="355">
        <v>763</v>
      </c>
      <c r="F70" s="77" t="s">
        <v>162</v>
      </c>
      <c r="G70" s="81"/>
      <c r="H70" s="107">
        <v>4087</v>
      </c>
      <c r="I70" s="356">
        <v>768</v>
      </c>
      <c r="K70" s="92" t="s">
        <v>162</v>
      </c>
      <c r="L70" s="96"/>
      <c r="M70" s="107">
        <v>3318</v>
      </c>
      <c r="N70" s="356">
        <v>799</v>
      </c>
    </row>
  </sheetData>
  <sheetProtection algorithmName="SHA-512" hashValue="8Cc0Vv8SpRO530l5NvpAL0+gilh+c1h11AygaQnUb6ub3ffq2Aw96HrMhdVGckUXXoGofVl3D5o/mFowlpvgEg==" saltValue="SsO3z4fYnxtdcsBytlOOjA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workbookViewId="0">
      <selection activeCell="F1" sqref="F1"/>
    </sheetView>
  </sheetViews>
  <sheetFormatPr defaultRowHeight="14.25" x14ac:dyDescent="0.2"/>
  <sheetData>
    <row r="1" spans="1:4" ht="15" customHeight="1" x14ac:dyDescent="0.2">
      <c r="A1" s="440" t="s">
        <v>163</v>
      </c>
      <c r="B1" s="443" t="s">
        <v>10</v>
      </c>
      <c r="C1" s="446" t="s">
        <v>180</v>
      </c>
      <c r="D1" s="449" t="s">
        <v>146</v>
      </c>
    </row>
    <row r="2" spans="1:4" x14ac:dyDescent="0.2">
      <c r="A2" s="441"/>
      <c r="B2" s="444"/>
      <c r="C2" s="447"/>
      <c r="D2" s="450"/>
    </row>
    <row r="3" spans="1:4" ht="15" thickBot="1" x14ac:dyDescent="0.25">
      <c r="A3" s="442"/>
      <c r="B3" s="445"/>
      <c r="C3" s="448"/>
      <c r="D3" s="451"/>
    </row>
    <row r="4" spans="1:4" x14ac:dyDescent="0.2">
      <c r="A4" s="253" t="s">
        <v>18</v>
      </c>
      <c r="B4" s="254" t="s">
        <v>139</v>
      </c>
      <c r="C4" s="255">
        <v>652</v>
      </c>
      <c r="D4" s="344">
        <v>404</v>
      </c>
    </row>
    <row r="5" spans="1:4" x14ac:dyDescent="0.2">
      <c r="A5" s="259"/>
      <c r="B5" s="260" t="s">
        <v>140</v>
      </c>
      <c r="C5" s="255">
        <v>489</v>
      </c>
      <c r="D5" s="344">
        <v>773</v>
      </c>
    </row>
    <row r="6" spans="1:4" x14ac:dyDescent="0.2">
      <c r="A6" s="259"/>
      <c r="B6" s="260" t="s">
        <v>141</v>
      </c>
      <c r="C6" s="255">
        <v>469</v>
      </c>
      <c r="D6" s="344">
        <v>1508</v>
      </c>
    </row>
    <row r="7" spans="1:4" x14ac:dyDescent="0.2">
      <c r="A7" s="259" t="s">
        <v>23</v>
      </c>
      <c r="B7" s="260" t="s">
        <v>139</v>
      </c>
      <c r="C7" s="255">
        <v>566</v>
      </c>
      <c r="D7" s="344">
        <v>669</v>
      </c>
    </row>
    <row r="8" spans="1:4" x14ac:dyDescent="0.2">
      <c r="A8" s="259"/>
      <c r="B8" s="260" t="s">
        <v>140</v>
      </c>
      <c r="C8" s="255">
        <v>417</v>
      </c>
      <c r="D8" s="344">
        <v>1544</v>
      </c>
    </row>
    <row r="9" spans="1:4" x14ac:dyDescent="0.2">
      <c r="A9" s="259"/>
      <c r="B9" s="260" t="s">
        <v>141</v>
      </c>
      <c r="C9" s="255">
        <v>405</v>
      </c>
      <c r="D9" s="344">
        <v>1959</v>
      </c>
    </row>
    <row r="10" spans="1:4" x14ac:dyDescent="0.2">
      <c r="A10" s="259" t="s">
        <v>87</v>
      </c>
      <c r="B10" s="260" t="s">
        <v>139</v>
      </c>
      <c r="C10" s="255">
        <v>490</v>
      </c>
      <c r="D10" s="344">
        <v>378</v>
      </c>
    </row>
    <row r="11" spans="1:4" x14ac:dyDescent="0.2">
      <c r="A11" s="259"/>
      <c r="B11" s="260" t="s">
        <v>140</v>
      </c>
      <c r="C11" s="255">
        <v>444</v>
      </c>
      <c r="D11" s="344">
        <v>568</v>
      </c>
    </row>
    <row r="12" spans="1:4" x14ac:dyDescent="0.2">
      <c r="A12" s="259"/>
      <c r="B12" s="260" t="s">
        <v>141</v>
      </c>
      <c r="C12" s="255">
        <v>418</v>
      </c>
      <c r="D12" s="344">
        <v>1134</v>
      </c>
    </row>
    <row r="13" spans="1:4" x14ac:dyDescent="0.2">
      <c r="A13" s="259" t="s">
        <v>88</v>
      </c>
      <c r="B13" s="260" t="s">
        <v>142</v>
      </c>
      <c r="C13" s="255">
        <v>421</v>
      </c>
      <c r="D13" s="344">
        <v>4072</v>
      </c>
    </row>
    <row r="14" spans="1:4" x14ac:dyDescent="0.2">
      <c r="A14" s="259" t="s">
        <v>89</v>
      </c>
      <c r="B14" s="260" t="s">
        <v>139</v>
      </c>
      <c r="C14" s="255">
        <v>519</v>
      </c>
      <c r="D14" s="344">
        <v>592</v>
      </c>
    </row>
    <row r="15" spans="1:4" x14ac:dyDescent="0.2">
      <c r="A15" s="259"/>
      <c r="B15" s="260" t="s">
        <v>140</v>
      </c>
      <c r="C15" s="255">
        <v>404</v>
      </c>
      <c r="D15" s="344">
        <v>990</v>
      </c>
    </row>
    <row r="16" spans="1:4" x14ac:dyDescent="0.2">
      <c r="A16" s="259"/>
      <c r="B16" s="260" t="s">
        <v>141</v>
      </c>
      <c r="C16" s="255">
        <v>894</v>
      </c>
      <c r="D16" s="344">
        <v>1701</v>
      </c>
    </row>
    <row r="17" spans="1:4" x14ac:dyDescent="0.2">
      <c r="A17" s="259" t="s">
        <v>106</v>
      </c>
      <c r="B17" s="260" t="s">
        <v>139</v>
      </c>
      <c r="C17" s="255">
        <v>910</v>
      </c>
      <c r="D17" s="344">
        <v>157</v>
      </c>
    </row>
    <row r="18" spans="1:4" x14ac:dyDescent="0.2">
      <c r="A18" s="259"/>
      <c r="B18" s="260" t="s">
        <v>140</v>
      </c>
      <c r="C18" s="255">
        <v>534</v>
      </c>
      <c r="D18" s="344">
        <v>382</v>
      </c>
    </row>
    <row r="19" spans="1:4" x14ac:dyDescent="0.2">
      <c r="A19" s="259"/>
      <c r="B19" s="260" t="s">
        <v>141</v>
      </c>
      <c r="C19" s="255">
        <v>526</v>
      </c>
      <c r="D19" s="344">
        <v>748</v>
      </c>
    </row>
    <row r="20" spans="1:4" x14ac:dyDescent="0.2">
      <c r="A20" s="259" t="s">
        <v>90</v>
      </c>
      <c r="B20" s="260" t="s">
        <v>139</v>
      </c>
      <c r="C20" s="255">
        <v>534</v>
      </c>
      <c r="D20" s="344">
        <v>488</v>
      </c>
    </row>
    <row r="21" spans="1:4" x14ac:dyDescent="0.2">
      <c r="A21" s="259"/>
      <c r="B21" s="260" t="s">
        <v>140</v>
      </c>
      <c r="C21" s="255">
        <v>638</v>
      </c>
      <c r="D21" s="344">
        <v>755</v>
      </c>
    </row>
    <row r="22" spans="1:4" x14ac:dyDescent="0.2">
      <c r="A22" s="259"/>
      <c r="B22" s="260" t="s">
        <v>141</v>
      </c>
      <c r="C22" s="255">
        <v>665</v>
      </c>
      <c r="D22" s="344">
        <v>1450</v>
      </c>
    </row>
    <row r="23" spans="1:4" x14ac:dyDescent="0.2">
      <c r="A23" s="259" t="s">
        <v>65</v>
      </c>
      <c r="B23" s="260" t="s">
        <v>139</v>
      </c>
      <c r="C23" s="255">
        <v>954</v>
      </c>
      <c r="D23" s="344">
        <v>222</v>
      </c>
    </row>
    <row r="24" spans="1:4" x14ac:dyDescent="0.2">
      <c r="A24" s="259"/>
      <c r="B24" s="260" t="s">
        <v>140</v>
      </c>
      <c r="C24" s="255">
        <v>623</v>
      </c>
      <c r="D24" s="344">
        <v>485</v>
      </c>
    </row>
    <row r="25" spans="1:4" x14ac:dyDescent="0.2">
      <c r="A25" s="259"/>
      <c r="B25" s="260" t="s">
        <v>141</v>
      </c>
      <c r="C25" s="255">
        <v>703</v>
      </c>
      <c r="D25" s="344">
        <v>767</v>
      </c>
    </row>
    <row r="26" spans="1:4" x14ac:dyDescent="0.2">
      <c r="A26" s="259" t="s">
        <v>36</v>
      </c>
      <c r="B26" s="260" t="s">
        <v>139</v>
      </c>
      <c r="C26" s="255">
        <v>635</v>
      </c>
      <c r="D26" s="344">
        <v>551</v>
      </c>
    </row>
    <row r="27" spans="1:4" x14ac:dyDescent="0.2">
      <c r="A27" s="259"/>
      <c r="B27" s="260" t="s">
        <v>140</v>
      </c>
      <c r="C27" s="255">
        <v>526</v>
      </c>
      <c r="D27" s="344">
        <v>1017</v>
      </c>
    </row>
    <row r="28" spans="1:4" x14ac:dyDescent="0.2">
      <c r="A28" s="259"/>
      <c r="B28" s="260" t="s">
        <v>142</v>
      </c>
      <c r="C28" s="255">
        <v>473</v>
      </c>
      <c r="D28" s="344">
        <v>2713</v>
      </c>
    </row>
    <row r="29" spans="1:4" x14ac:dyDescent="0.2">
      <c r="A29" s="259" t="s">
        <v>37</v>
      </c>
      <c r="B29" s="260" t="s">
        <v>139</v>
      </c>
      <c r="C29" s="255">
        <v>788</v>
      </c>
      <c r="D29" s="344">
        <v>480</v>
      </c>
    </row>
    <row r="30" spans="1:4" x14ac:dyDescent="0.2">
      <c r="A30" s="259"/>
      <c r="B30" s="260" t="s">
        <v>140</v>
      </c>
      <c r="C30" s="255">
        <v>596</v>
      </c>
      <c r="D30" s="344">
        <v>711</v>
      </c>
    </row>
    <row r="31" spans="1:4" x14ac:dyDescent="0.2">
      <c r="A31" s="259"/>
      <c r="B31" s="260" t="s">
        <v>141</v>
      </c>
      <c r="C31" s="255">
        <v>729</v>
      </c>
      <c r="D31" s="344">
        <v>1413</v>
      </c>
    </row>
    <row r="32" spans="1:4" x14ac:dyDescent="0.2">
      <c r="A32" s="259" t="s">
        <v>57</v>
      </c>
      <c r="B32" s="260" t="s">
        <v>139</v>
      </c>
      <c r="C32" s="255">
        <v>555</v>
      </c>
      <c r="D32" s="344">
        <v>251</v>
      </c>
    </row>
    <row r="33" spans="1:4" x14ac:dyDescent="0.2">
      <c r="A33" s="259"/>
      <c r="B33" s="260" t="s">
        <v>140</v>
      </c>
      <c r="C33" s="255">
        <v>436</v>
      </c>
      <c r="D33" s="344">
        <v>426</v>
      </c>
    </row>
    <row r="34" spans="1:4" x14ac:dyDescent="0.2">
      <c r="A34" s="259"/>
      <c r="B34" s="260" t="s">
        <v>141</v>
      </c>
      <c r="C34" s="255">
        <v>400</v>
      </c>
      <c r="D34" s="344">
        <v>591</v>
      </c>
    </row>
    <row r="35" spans="1:4" x14ac:dyDescent="0.2">
      <c r="A35" s="259"/>
      <c r="B35" s="260" t="s">
        <v>142</v>
      </c>
      <c r="C35" s="255">
        <v>464</v>
      </c>
      <c r="D35" s="344">
        <v>939</v>
      </c>
    </row>
    <row r="36" spans="1:4" x14ac:dyDescent="0.2">
      <c r="A36" s="259" t="s">
        <v>44</v>
      </c>
      <c r="B36" s="260" t="s">
        <v>139</v>
      </c>
      <c r="C36" s="255">
        <v>884</v>
      </c>
      <c r="D36" s="344">
        <v>287</v>
      </c>
    </row>
    <row r="37" spans="1:4" x14ac:dyDescent="0.2">
      <c r="A37" s="259"/>
      <c r="B37" s="260" t="s">
        <v>140</v>
      </c>
      <c r="C37" s="255">
        <v>655</v>
      </c>
      <c r="D37" s="344">
        <v>618</v>
      </c>
    </row>
    <row r="38" spans="1:4" x14ac:dyDescent="0.2">
      <c r="A38" s="259"/>
      <c r="B38" s="260" t="s">
        <v>141</v>
      </c>
      <c r="C38" s="255">
        <v>468</v>
      </c>
      <c r="D38" s="344">
        <v>1080</v>
      </c>
    </row>
    <row r="39" spans="1:4" x14ac:dyDescent="0.2">
      <c r="A39" s="259" t="s">
        <v>107</v>
      </c>
      <c r="B39" s="260" t="s">
        <v>139</v>
      </c>
      <c r="C39" s="255">
        <v>588</v>
      </c>
      <c r="D39" s="344">
        <v>446</v>
      </c>
    </row>
    <row r="40" spans="1:4" x14ac:dyDescent="0.2">
      <c r="A40" s="259"/>
      <c r="B40" s="260" t="s">
        <v>140</v>
      </c>
      <c r="C40" s="255">
        <v>542</v>
      </c>
      <c r="D40" s="344">
        <v>552</v>
      </c>
    </row>
    <row r="41" spans="1:4" x14ac:dyDescent="0.2">
      <c r="A41" s="259"/>
      <c r="B41" s="260" t="s">
        <v>141</v>
      </c>
      <c r="C41" s="255">
        <v>493</v>
      </c>
      <c r="D41" s="344">
        <v>703</v>
      </c>
    </row>
    <row r="42" spans="1:4" x14ac:dyDescent="0.2">
      <c r="A42" s="259"/>
      <c r="B42" s="260" t="s">
        <v>142</v>
      </c>
      <c r="C42" s="255">
        <v>446</v>
      </c>
      <c r="D42" s="344">
        <v>888</v>
      </c>
    </row>
    <row r="43" spans="1:4" x14ac:dyDescent="0.2">
      <c r="A43" s="259" t="s">
        <v>81</v>
      </c>
      <c r="B43" s="260" t="s">
        <v>139</v>
      </c>
      <c r="C43" s="255">
        <v>529</v>
      </c>
      <c r="D43" s="344">
        <v>239</v>
      </c>
    </row>
    <row r="44" spans="1:4" x14ac:dyDescent="0.2">
      <c r="A44" s="259"/>
      <c r="B44" s="260" t="s">
        <v>140</v>
      </c>
      <c r="C44" s="255">
        <v>360</v>
      </c>
      <c r="D44" s="344">
        <v>507</v>
      </c>
    </row>
    <row r="45" spans="1:4" ht="15" thickBot="1" x14ac:dyDescent="0.25">
      <c r="A45" s="259"/>
      <c r="B45" s="260" t="s">
        <v>141</v>
      </c>
      <c r="C45" s="255">
        <v>625</v>
      </c>
      <c r="D45" s="344">
        <v>716</v>
      </c>
    </row>
    <row r="46" spans="1:4" ht="15" customHeight="1" x14ac:dyDescent="0.2">
      <c r="A46" s="440" t="s">
        <v>163</v>
      </c>
      <c r="B46" s="443" t="s">
        <v>10</v>
      </c>
      <c r="C46" s="446" t="s">
        <v>180</v>
      </c>
      <c r="D46" s="449" t="s">
        <v>146</v>
      </c>
    </row>
    <row r="47" spans="1:4" x14ac:dyDescent="0.2">
      <c r="A47" s="441"/>
      <c r="B47" s="444"/>
      <c r="C47" s="447"/>
      <c r="D47" s="450"/>
    </row>
    <row r="48" spans="1:4" ht="15" thickBot="1" x14ac:dyDescent="0.25">
      <c r="A48" s="442"/>
      <c r="B48" s="445"/>
      <c r="C48" s="448"/>
      <c r="D48" s="451"/>
    </row>
    <row r="49" spans="1:4" x14ac:dyDescent="0.2">
      <c r="A49" s="259" t="s">
        <v>91</v>
      </c>
      <c r="B49" s="260" t="s">
        <v>139</v>
      </c>
      <c r="C49" s="255">
        <v>581</v>
      </c>
      <c r="D49" s="344">
        <v>272</v>
      </c>
    </row>
    <row r="50" spans="1:4" x14ac:dyDescent="0.2">
      <c r="A50" s="259"/>
      <c r="B50" s="260" t="s">
        <v>140</v>
      </c>
      <c r="C50" s="255">
        <v>442</v>
      </c>
      <c r="D50" s="344">
        <v>526</v>
      </c>
    </row>
    <row r="51" spans="1:4" x14ac:dyDescent="0.2">
      <c r="A51" s="259"/>
      <c r="B51" s="260" t="s">
        <v>141</v>
      </c>
      <c r="C51" s="255">
        <v>492</v>
      </c>
      <c r="D51" s="344">
        <v>1147</v>
      </c>
    </row>
    <row r="52" spans="1:4" x14ac:dyDescent="0.2">
      <c r="A52" s="259" t="s">
        <v>70</v>
      </c>
      <c r="B52" s="260" t="s">
        <v>139</v>
      </c>
      <c r="C52" s="255">
        <v>1004</v>
      </c>
      <c r="D52" s="344">
        <v>470</v>
      </c>
    </row>
    <row r="53" spans="1:4" x14ac:dyDescent="0.2">
      <c r="A53" s="259"/>
      <c r="B53" s="260" t="s">
        <v>140</v>
      </c>
      <c r="C53" s="255">
        <v>710</v>
      </c>
      <c r="D53" s="344">
        <v>816</v>
      </c>
    </row>
    <row r="54" spans="1:4" x14ac:dyDescent="0.2">
      <c r="A54" s="259"/>
      <c r="B54" s="260" t="s">
        <v>142</v>
      </c>
      <c r="C54" s="255">
        <v>685</v>
      </c>
      <c r="D54" s="344">
        <v>1725</v>
      </c>
    </row>
    <row r="55" spans="1:4" x14ac:dyDescent="0.2">
      <c r="A55" s="259" t="s">
        <v>52</v>
      </c>
      <c r="B55" s="260" t="s">
        <v>139</v>
      </c>
      <c r="C55" s="255">
        <v>528</v>
      </c>
      <c r="D55" s="344">
        <v>302</v>
      </c>
    </row>
    <row r="56" spans="1:4" x14ac:dyDescent="0.2">
      <c r="A56" s="259"/>
      <c r="B56" s="260" t="s">
        <v>140</v>
      </c>
      <c r="C56" s="255">
        <v>395</v>
      </c>
      <c r="D56" s="344">
        <v>779</v>
      </c>
    </row>
    <row r="57" spans="1:4" x14ac:dyDescent="0.2">
      <c r="A57" s="259"/>
      <c r="B57" s="260" t="s">
        <v>141</v>
      </c>
      <c r="C57" s="255">
        <v>315</v>
      </c>
      <c r="D57" s="344">
        <v>1158</v>
      </c>
    </row>
    <row r="58" spans="1:4" x14ac:dyDescent="0.2">
      <c r="A58" s="259" t="s">
        <v>58</v>
      </c>
      <c r="B58" s="260" t="s">
        <v>139</v>
      </c>
      <c r="C58" s="255">
        <v>456</v>
      </c>
      <c r="D58" s="344">
        <v>355</v>
      </c>
    </row>
    <row r="59" spans="1:4" x14ac:dyDescent="0.2">
      <c r="A59" s="259"/>
      <c r="B59" s="260" t="s">
        <v>140</v>
      </c>
      <c r="C59" s="255">
        <v>341</v>
      </c>
      <c r="D59" s="344">
        <v>321</v>
      </c>
    </row>
    <row r="60" spans="1:4" x14ac:dyDescent="0.2">
      <c r="A60" s="259"/>
      <c r="B60" s="260" t="s">
        <v>141</v>
      </c>
      <c r="C60" s="255">
        <v>407</v>
      </c>
      <c r="D60" s="344">
        <v>828</v>
      </c>
    </row>
    <row r="61" spans="1:4" x14ac:dyDescent="0.2">
      <c r="A61" s="259" t="s">
        <v>76</v>
      </c>
      <c r="B61" s="260" t="s">
        <v>139</v>
      </c>
      <c r="C61" s="255">
        <v>844</v>
      </c>
      <c r="D61" s="344">
        <v>252</v>
      </c>
    </row>
    <row r="62" spans="1:4" x14ac:dyDescent="0.2">
      <c r="A62" s="259"/>
      <c r="B62" s="260" t="s">
        <v>140</v>
      </c>
      <c r="C62" s="255">
        <v>587</v>
      </c>
      <c r="D62" s="344">
        <v>504</v>
      </c>
    </row>
    <row r="63" spans="1:4" x14ac:dyDescent="0.2">
      <c r="A63" s="259"/>
      <c r="B63" s="260" t="s">
        <v>141</v>
      </c>
      <c r="C63" s="255">
        <v>706</v>
      </c>
      <c r="D63" s="344">
        <v>1088</v>
      </c>
    </row>
    <row r="64" spans="1:4" x14ac:dyDescent="0.2">
      <c r="A64" s="259" t="s">
        <v>66</v>
      </c>
      <c r="B64" s="260" t="s">
        <v>139</v>
      </c>
      <c r="C64" s="255">
        <v>673</v>
      </c>
      <c r="D64" s="344">
        <v>512</v>
      </c>
    </row>
    <row r="65" spans="1:4" x14ac:dyDescent="0.2">
      <c r="A65" s="259"/>
      <c r="B65" s="260" t="s">
        <v>140</v>
      </c>
      <c r="C65" s="255">
        <v>489</v>
      </c>
      <c r="D65" s="344">
        <v>594</v>
      </c>
    </row>
    <row r="66" spans="1:4" x14ac:dyDescent="0.2">
      <c r="A66" s="259"/>
      <c r="B66" s="260" t="s">
        <v>141</v>
      </c>
      <c r="C66" s="255">
        <v>409</v>
      </c>
      <c r="D66" s="344">
        <v>1117</v>
      </c>
    </row>
    <row r="67" spans="1:4" x14ac:dyDescent="0.2">
      <c r="A67" s="259" t="s">
        <v>95</v>
      </c>
      <c r="B67" s="260" t="s">
        <v>139</v>
      </c>
      <c r="C67" s="255">
        <v>499</v>
      </c>
      <c r="D67" s="344">
        <v>231</v>
      </c>
    </row>
    <row r="68" spans="1:4" x14ac:dyDescent="0.2">
      <c r="A68" s="259"/>
      <c r="B68" s="260" t="s">
        <v>140</v>
      </c>
      <c r="C68" s="255">
        <v>419</v>
      </c>
      <c r="D68" s="344">
        <v>400</v>
      </c>
    </row>
    <row r="69" spans="1:4" x14ac:dyDescent="0.2">
      <c r="A69" s="259"/>
      <c r="B69" s="260" t="s">
        <v>141</v>
      </c>
      <c r="C69" s="255">
        <v>383</v>
      </c>
      <c r="D69" s="344">
        <v>749</v>
      </c>
    </row>
    <row r="70" spans="1:4" x14ac:dyDescent="0.2">
      <c r="A70" s="259" t="s">
        <v>71</v>
      </c>
      <c r="B70" s="260" t="s">
        <v>139</v>
      </c>
      <c r="C70" s="255">
        <v>754</v>
      </c>
      <c r="D70" s="344">
        <v>275</v>
      </c>
    </row>
    <row r="71" spans="1:4" x14ac:dyDescent="0.2">
      <c r="A71" s="259"/>
      <c r="B71" s="260" t="s">
        <v>140</v>
      </c>
      <c r="C71" s="255">
        <v>505</v>
      </c>
      <c r="D71" s="344">
        <v>654</v>
      </c>
    </row>
    <row r="72" spans="1:4" x14ac:dyDescent="0.2">
      <c r="A72" s="259"/>
      <c r="B72" s="260" t="s">
        <v>141</v>
      </c>
      <c r="C72" s="255">
        <v>652</v>
      </c>
      <c r="D72" s="344">
        <v>1141</v>
      </c>
    </row>
    <row r="73" spans="1:4" x14ac:dyDescent="0.2">
      <c r="A73" s="259" t="s">
        <v>82</v>
      </c>
      <c r="B73" s="260" t="s">
        <v>139</v>
      </c>
      <c r="C73" s="255">
        <v>682</v>
      </c>
      <c r="D73" s="344">
        <v>291</v>
      </c>
    </row>
    <row r="74" spans="1:4" x14ac:dyDescent="0.2">
      <c r="A74" s="259"/>
      <c r="B74" s="260" t="s">
        <v>140</v>
      </c>
      <c r="C74" s="255">
        <v>557</v>
      </c>
      <c r="D74" s="344">
        <v>784</v>
      </c>
    </row>
    <row r="75" spans="1:4" x14ac:dyDescent="0.2">
      <c r="A75" s="259"/>
      <c r="B75" s="260" t="s">
        <v>142</v>
      </c>
      <c r="C75" s="255">
        <v>453</v>
      </c>
      <c r="D75" s="344">
        <v>1815</v>
      </c>
    </row>
    <row r="76" spans="1:4" x14ac:dyDescent="0.2">
      <c r="A76" s="259" t="s">
        <v>38</v>
      </c>
      <c r="B76" s="260" t="s">
        <v>139</v>
      </c>
      <c r="C76" s="255">
        <v>708</v>
      </c>
      <c r="D76" s="344">
        <v>259</v>
      </c>
    </row>
    <row r="77" spans="1:4" x14ac:dyDescent="0.2">
      <c r="A77" s="259"/>
      <c r="B77" s="260" t="s">
        <v>140</v>
      </c>
      <c r="C77" s="255">
        <v>677</v>
      </c>
      <c r="D77" s="344">
        <v>591</v>
      </c>
    </row>
    <row r="78" spans="1:4" x14ac:dyDescent="0.2">
      <c r="A78" s="259"/>
      <c r="B78" s="260" t="s">
        <v>141</v>
      </c>
      <c r="C78" s="255">
        <v>493</v>
      </c>
      <c r="D78" s="344">
        <v>1013</v>
      </c>
    </row>
    <row r="79" spans="1:4" x14ac:dyDescent="0.2">
      <c r="A79" s="259" t="s">
        <v>53</v>
      </c>
      <c r="B79" s="260" t="s">
        <v>139</v>
      </c>
      <c r="C79" s="255">
        <v>475</v>
      </c>
      <c r="D79" s="344">
        <v>614</v>
      </c>
    </row>
    <row r="80" spans="1:4" x14ac:dyDescent="0.2">
      <c r="A80" s="259"/>
      <c r="B80" s="260" t="s">
        <v>140</v>
      </c>
      <c r="C80" s="255">
        <v>398</v>
      </c>
      <c r="D80" s="344">
        <v>863</v>
      </c>
    </row>
    <row r="81" spans="1:4" x14ac:dyDescent="0.2">
      <c r="A81" s="259"/>
      <c r="B81" s="260" t="s">
        <v>141</v>
      </c>
      <c r="C81" s="255">
        <v>288</v>
      </c>
      <c r="D81" s="344">
        <v>1037</v>
      </c>
    </row>
    <row r="82" spans="1:4" x14ac:dyDescent="0.2">
      <c r="A82" s="259"/>
      <c r="B82" s="260" t="s">
        <v>142</v>
      </c>
      <c r="C82" s="255">
        <v>333</v>
      </c>
      <c r="D82" s="344">
        <v>2865</v>
      </c>
    </row>
    <row r="83" spans="1:4" x14ac:dyDescent="0.2">
      <c r="A83" s="259" t="s">
        <v>108</v>
      </c>
      <c r="B83" s="260" t="s">
        <v>139</v>
      </c>
      <c r="C83" s="255">
        <v>521</v>
      </c>
      <c r="D83" s="344">
        <v>224</v>
      </c>
    </row>
    <row r="84" spans="1:4" x14ac:dyDescent="0.2">
      <c r="A84" s="259"/>
      <c r="B84" s="260" t="s">
        <v>140</v>
      </c>
      <c r="C84" s="255">
        <v>602</v>
      </c>
      <c r="D84" s="344">
        <v>384</v>
      </c>
    </row>
    <row r="85" spans="1:4" x14ac:dyDescent="0.2">
      <c r="A85" s="259"/>
      <c r="B85" s="260" t="s">
        <v>141</v>
      </c>
      <c r="C85" s="255">
        <v>485</v>
      </c>
      <c r="D85" s="344">
        <v>469</v>
      </c>
    </row>
    <row r="86" spans="1:4" ht="15" thickBot="1" x14ac:dyDescent="0.25">
      <c r="A86" s="259"/>
      <c r="B86" s="260" t="s">
        <v>142</v>
      </c>
      <c r="C86" s="255">
        <v>499</v>
      </c>
      <c r="D86" s="344">
        <v>560</v>
      </c>
    </row>
    <row r="87" spans="1:4" ht="15" customHeight="1" x14ac:dyDescent="0.2">
      <c r="A87" s="440" t="s">
        <v>163</v>
      </c>
      <c r="B87" s="443" t="s">
        <v>10</v>
      </c>
      <c r="C87" s="446" t="s">
        <v>180</v>
      </c>
      <c r="D87" s="449" t="s">
        <v>146</v>
      </c>
    </row>
    <row r="88" spans="1:4" x14ac:dyDescent="0.2">
      <c r="A88" s="441"/>
      <c r="B88" s="444"/>
      <c r="C88" s="447"/>
      <c r="D88" s="450"/>
    </row>
    <row r="89" spans="1:4" ht="15" thickBot="1" x14ac:dyDescent="0.25">
      <c r="A89" s="442"/>
      <c r="B89" s="445"/>
      <c r="C89" s="448"/>
      <c r="D89" s="451"/>
    </row>
    <row r="90" spans="1:4" x14ac:dyDescent="0.2">
      <c r="A90" s="259" t="s">
        <v>24</v>
      </c>
      <c r="B90" s="260" t="s">
        <v>139</v>
      </c>
      <c r="C90" s="255">
        <v>510</v>
      </c>
      <c r="D90" s="344">
        <v>680</v>
      </c>
    </row>
    <row r="91" spans="1:4" x14ac:dyDescent="0.2">
      <c r="A91" s="259"/>
      <c r="B91" s="260" t="s">
        <v>140</v>
      </c>
      <c r="C91" s="255">
        <v>594</v>
      </c>
      <c r="D91" s="344">
        <v>1020</v>
      </c>
    </row>
    <row r="92" spans="1:4" x14ac:dyDescent="0.2">
      <c r="A92" s="259"/>
      <c r="B92" s="260" t="s">
        <v>141</v>
      </c>
      <c r="C92" s="255">
        <v>427</v>
      </c>
      <c r="D92" s="344">
        <v>1265</v>
      </c>
    </row>
    <row r="93" spans="1:4" x14ac:dyDescent="0.2">
      <c r="A93" s="259"/>
      <c r="B93" s="260" t="s">
        <v>142</v>
      </c>
      <c r="C93" s="255">
        <v>376</v>
      </c>
      <c r="D93" s="344">
        <v>1891</v>
      </c>
    </row>
    <row r="94" spans="1:4" x14ac:dyDescent="0.2">
      <c r="A94" s="259" t="s">
        <v>45</v>
      </c>
      <c r="B94" s="260" t="s">
        <v>139</v>
      </c>
      <c r="C94" s="255">
        <v>627</v>
      </c>
      <c r="D94" s="344">
        <v>320</v>
      </c>
    </row>
    <row r="95" spans="1:4" x14ac:dyDescent="0.2">
      <c r="A95" s="259"/>
      <c r="B95" s="260" t="s">
        <v>140</v>
      </c>
      <c r="C95" s="255">
        <v>691</v>
      </c>
      <c r="D95" s="344">
        <v>507</v>
      </c>
    </row>
    <row r="96" spans="1:4" x14ac:dyDescent="0.2">
      <c r="A96" s="259"/>
      <c r="B96" s="260" t="s">
        <v>141</v>
      </c>
      <c r="C96" s="255">
        <v>526</v>
      </c>
      <c r="D96" s="344">
        <v>915</v>
      </c>
    </row>
    <row r="97" spans="1:4" x14ac:dyDescent="0.2">
      <c r="A97" s="259" t="s">
        <v>25</v>
      </c>
      <c r="B97" s="260" t="s">
        <v>139</v>
      </c>
      <c r="C97" s="255">
        <v>1120</v>
      </c>
      <c r="D97" s="344">
        <v>570</v>
      </c>
    </row>
    <row r="98" spans="1:4" x14ac:dyDescent="0.2">
      <c r="A98" s="259"/>
      <c r="B98" s="260" t="s">
        <v>140</v>
      </c>
      <c r="C98" s="255">
        <v>797</v>
      </c>
      <c r="D98" s="344">
        <v>1146</v>
      </c>
    </row>
    <row r="99" spans="1:4" x14ac:dyDescent="0.2">
      <c r="A99" s="259"/>
      <c r="B99" s="260" t="s">
        <v>141</v>
      </c>
      <c r="C99" s="255">
        <v>662</v>
      </c>
      <c r="D99" s="344">
        <v>2142</v>
      </c>
    </row>
    <row r="100" spans="1:4" x14ac:dyDescent="0.2">
      <c r="A100" s="259" t="s">
        <v>101</v>
      </c>
      <c r="B100" s="260" t="s">
        <v>139</v>
      </c>
      <c r="C100" s="255">
        <v>593</v>
      </c>
      <c r="D100" s="344">
        <v>331</v>
      </c>
    </row>
    <row r="101" spans="1:4" x14ac:dyDescent="0.2">
      <c r="A101" s="259"/>
      <c r="B101" s="260" t="s">
        <v>140</v>
      </c>
      <c r="C101" s="255">
        <v>416</v>
      </c>
      <c r="D101" s="344">
        <v>626</v>
      </c>
    </row>
    <row r="102" spans="1:4" x14ac:dyDescent="0.2">
      <c r="A102" s="259"/>
      <c r="B102" s="260" t="s">
        <v>141</v>
      </c>
      <c r="C102" s="255">
        <v>448</v>
      </c>
      <c r="D102" s="344">
        <v>1007</v>
      </c>
    </row>
    <row r="103" spans="1:4" x14ac:dyDescent="0.2">
      <c r="A103" s="259" t="s">
        <v>26</v>
      </c>
      <c r="B103" s="260" t="s">
        <v>139</v>
      </c>
      <c r="C103" s="255">
        <v>757</v>
      </c>
      <c r="D103" s="344">
        <v>386</v>
      </c>
    </row>
    <row r="104" spans="1:4" x14ac:dyDescent="0.2">
      <c r="A104" s="259"/>
      <c r="B104" s="260" t="s">
        <v>140</v>
      </c>
      <c r="C104" s="255">
        <v>593</v>
      </c>
      <c r="D104" s="344">
        <v>711</v>
      </c>
    </row>
    <row r="105" spans="1:4" x14ac:dyDescent="0.2">
      <c r="A105" s="259"/>
      <c r="B105" s="260" t="s">
        <v>141</v>
      </c>
      <c r="C105" s="255">
        <v>504</v>
      </c>
      <c r="D105" s="344">
        <v>1505</v>
      </c>
    </row>
    <row r="106" spans="1:4" x14ac:dyDescent="0.2">
      <c r="A106" s="259" t="s">
        <v>67</v>
      </c>
      <c r="B106" s="260" t="s">
        <v>139</v>
      </c>
      <c r="C106" s="255">
        <v>653</v>
      </c>
      <c r="D106" s="344">
        <v>415</v>
      </c>
    </row>
    <row r="107" spans="1:4" x14ac:dyDescent="0.2">
      <c r="A107" s="259"/>
      <c r="B107" s="260" t="s">
        <v>140</v>
      </c>
      <c r="C107" s="255">
        <v>519</v>
      </c>
      <c r="D107" s="344">
        <v>759</v>
      </c>
    </row>
    <row r="108" spans="1:4" x14ac:dyDescent="0.2">
      <c r="A108" s="259"/>
      <c r="B108" s="260" t="s">
        <v>142</v>
      </c>
      <c r="C108" s="255">
        <v>526</v>
      </c>
      <c r="D108" s="344">
        <v>1831</v>
      </c>
    </row>
    <row r="109" spans="1:4" x14ac:dyDescent="0.2">
      <c r="A109" s="259" t="s">
        <v>59</v>
      </c>
      <c r="B109" s="260" t="s">
        <v>139</v>
      </c>
      <c r="C109" s="255">
        <v>560</v>
      </c>
      <c r="D109" s="344">
        <v>367</v>
      </c>
    </row>
    <row r="110" spans="1:4" x14ac:dyDescent="0.2">
      <c r="A110" s="259"/>
      <c r="B110" s="260" t="s">
        <v>140</v>
      </c>
      <c r="C110" s="255">
        <v>471</v>
      </c>
      <c r="D110" s="344">
        <v>589</v>
      </c>
    </row>
    <row r="111" spans="1:4" x14ac:dyDescent="0.2">
      <c r="A111" s="259"/>
      <c r="B111" s="260" t="s">
        <v>141</v>
      </c>
      <c r="C111" s="255">
        <v>339</v>
      </c>
      <c r="D111" s="344">
        <v>1446</v>
      </c>
    </row>
    <row r="112" spans="1:4" x14ac:dyDescent="0.2">
      <c r="A112" s="259" t="s">
        <v>60</v>
      </c>
      <c r="B112" s="260" t="s">
        <v>139</v>
      </c>
      <c r="C112" s="255">
        <v>594</v>
      </c>
      <c r="D112" s="344">
        <v>249</v>
      </c>
    </row>
    <row r="113" spans="1:4" x14ac:dyDescent="0.2">
      <c r="A113" s="259"/>
      <c r="B113" s="260" t="s">
        <v>140</v>
      </c>
      <c r="C113" s="255">
        <v>536</v>
      </c>
      <c r="D113" s="344">
        <v>444</v>
      </c>
    </row>
    <row r="114" spans="1:4" x14ac:dyDescent="0.2">
      <c r="A114" s="259"/>
      <c r="B114" s="260" t="s">
        <v>141</v>
      </c>
      <c r="C114" s="255">
        <v>436</v>
      </c>
      <c r="D114" s="344">
        <v>916</v>
      </c>
    </row>
    <row r="115" spans="1:4" x14ac:dyDescent="0.2">
      <c r="A115" s="259" t="s">
        <v>27</v>
      </c>
      <c r="B115" s="260" t="s">
        <v>139</v>
      </c>
      <c r="C115" s="255">
        <v>764</v>
      </c>
      <c r="D115" s="344">
        <v>499</v>
      </c>
    </row>
    <row r="116" spans="1:4" x14ac:dyDescent="0.2">
      <c r="A116" s="259"/>
      <c r="B116" s="260" t="s">
        <v>140</v>
      </c>
      <c r="C116" s="255">
        <v>482</v>
      </c>
      <c r="D116" s="344">
        <v>892</v>
      </c>
    </row>
    <row r="117" spans="1:4" x14ac:dyDescent="0.2">
      <c r="A117" s="259"/>
      <c r="B117" s="260" t="s">
        <v>141</v>
      </c>
      <c r="C117" s="255">
        <v>380</v>
      </c>
      <c r="D117" s="344">
        <v>1174</v>
      </c>
    </row>
    <row r="118" spans="1:4" x14ac:dyDescent="0.2">
      <c r="A118" s="259" t="s">
        <v>29</v>
      </c>
      <c r="B118" s="260" t="s">
        <v>139</v>
      </c>
      <c r="C118" s="255">
        <v>766</v>
      </c>
      <c r="D118" s="344">
        <v>475</v>
      </c>
    </row>
    <row r="119" spans="1:4" x14ac:dyDescent="0.2">
      <c r="A119" s="259"/>
      <c r="B119" s="260" t="s">
        <v>140</v>
      </c>
      <c r="C119" s="255">
        <v>546</v>
      </c>
      <c r="D119" s="344">
        <v>960</v>
      </c>
    </row>
    <row r="120" spans="1:4" x14ac:dyDescent="0.2">
      <c r="A120" s="259"/>
      <c r="B120" s="260" t="s">
        <v>141</v>
      </c>
      <c r="C120" s="255">
        <v>384</v>
      </c>
      <c r="D120" s="344">
        <v>2358</v>
      </c>
    </row>
    <row r="121" spans="1:4" x14ac:dyDescent="0.2">
      <c r="A121" s="259" t="s">
        <v>61</v>
      </c>
      <c r="B121" s="260" t="s">
        <v>139</v>
      </c>
      <c r="C121" s="255">
        <v>664</v>
      </c>
      <c r="D121" s="344">
        <v>319</v>
      </c>
    </row>
    <row r="122" spans="1:4" x14ac:dyDescent="0.2">
      <c r="A122" s="259"/>
      <c r="B122" s="260" t="s">
        <v>140</v>
      </c>
      <c r="C122" s="255">
        <v>478</v>
      </c>
      <c r="D122" s="344">
        <v>516</v>
      </c>
    </row>
    <row r="123" spans="1:4" x14ac:dyDescent="0.2">
      <c r="A123" s="259"/>
      <c r="B123" s="260" t="s">
        <v>141</v>
      </c>
      <c r="C123" s="255">
        <v>254</v>
      </c>
      <c r="D123" s="344">
        <v>801</v>
      </c>
    </row>
    <row r="124" spans="1:4" x14ac:dyDescent="0.2">
      <c r="A124" s="259"/>
      <c r="B124" s="260" t="s">
        <v>142</v>
      </c>
      <c r="C124" s="255">
        <v>816</v>
      </c>
      <c r="D124" s="344">
        <v>1000</v>
      </c>
    </row>
    <row r="125" spans="1:4" x14ac:dyDescent="0.2">
      <c r="A125" s="259" t="s">
        <v>72</v>
      </c>
      <c r="B125" s="260" t="s">
        <v>139</v>
      </c>
      <c r="C125" s="255">
        <v>771</v>
      </c>
      <c r="D125" s="344">
        <v>194</v>
      </c>
    </row>
    <row r="126" spans="1:4" x14ac:dyDescent="0.2">
      <c r="A126" s="259"/>
      <c r="B126" s="260" t="s">
        <v>140</v>
      </c>
      <c r="C126" s="255">
        <v>547</v>
      </c>
      <c r="D126" s="344">
        <v>417</v>
      </c>
    </row>
    <row r="127" spans="1:4" x14ac:dyDescent="0.2">
      <c r="A127" s="259"/>
      <c r="B127" s="260" t="s">
        <v>141</v>
      </c>
      <c r="C127" s="255">
        <v>499</v>
      </c>
      <c r="D127" s="344">
        <v>688</v>
      </c>
    </row>
    <row r="128" spans="1:4" x14ac:dyDescent="0.2">
      <c r="A128" s="259" t="s">
        <v>109</v>
      </c>
      <c r="B128" s="260" t="s">
        <v>139</v>
      </c>
      <c r="C128" s="255">
        <v>730</v>
      </c>
      <c r="D128" s="344">
        <v>242</v>
      </c>
    </row>
    <row r="129" spans="1:4" x14ac:dyDescent="0.2">
      <c r="A129" s="259"/>
      <c r="B129" s="260" t="s">
        <v>140</v>
      </c>
      <c r="C129" s="255">
        <v>486</v>
      </c>
      <c r="D129" s="344">
        <v>408</v>
      </c>
    </row>
    <row r="130" spans="1:4" ht="15" thickBot="1" x14ac:dyDescent="0.25">
      <c r="A130" s="259"/>
      <c r="B130" s="260" t="s">
        <v>141</v>
      </c>
      <c r="C130" s="255">
        <v>393</v>
      </c>
      <c r="D130" s="344">
        <v>664</v>
      </c>
    </row>
    <row r="131" spans="1:4" ht="15" customHeight="1" x14ac:dyDescent="0.2">
      <c r="A131" s="440" t="s">
        <v>163</v>
      </c>
      <c r="B131" s="443" t="s">
        <v>10</v>
      </c>
      <c r="C131" s="446" t="s">
        <v>180</v>
      </c>
      <c r="D131" s="449" t="s">
        <v>146</v>
      </c>
    </row>
    <row r="132" spans="1:4" x14ac:dyDescent="0.2">
      <c r="A132" s="441"/>
      <c r="B132" s="444"/>
      <c r="C132" s="447"/>
      <c r="D132" s="450"/>
    </row>
    <row r="133" spans="1:4" ht="15" thickBot="1" x14ac:dyDescent="0.25">
      <c r="A133" s="442"/>
      <c r="B133" s="445"/>
      <c r="C133" s="448"/>
      <c r="D133" s="451"/>
    </row>
    <row r="134" spans="1:4" x14ac:dyDescent="0.2">
      <c r="A134" s="259" t="s">
        <v>30</v>
      </c>
      <c r="B134" s="260" t="s">
        <v>139</v>
      </c>
      <c r="C134" s="255">
        <v>850</v>
      </c>
      <c r="D134" s="344">
        <v>484</v>
      </c>
    </row>
    <row r="135" spans="1:4" x14ac:dyDescent="0.2">
      <c r="A135" s="259"/>
      <c r="B135" s="260" t="s">
        <v>140</v>
      </c>
      <c r="C135" s="255">
        <v>456</v>
      </c>
      <c r="D135" s="344">
        <v>1299</v>
      </c>
    </row>
    <row r="136" spans="1:4" x14ac:dyDescent="0.2">
      <c r="A136" s="259"/>
      <c r="B136" s="260" t="s">
        <v>141</v>
      </c>
      <c r="C136" s="255">
        <v>611</v>
      </c>
      <c r="D136" s="344">
        <v>2120</v>
      </c>
    </row>
    <row r="137" spans="1:4" x14ac:dyDescent="0.2">
      <c r="A137" s="259" t="s">
        <v>96</v>
      </c>
      <c r="B137" s="260" t="s">
        <v>139</v>
      </c>
      <c r="C137" s="255">
        <v>620</v>
      </c>
      <c r="D137" s="344">
        <v>629</v>
      </c>
    </row>
    <row r="138" spans="1:4" x14ac:dyDescent="0.2">
      <c r="A138" s="259"/>
      <c r="B138" s="260" t="s">
        <v>140</v>
      </c>
      <c r="C138" s="255">
        <v>457</v>
      </c>
      <c r="D138" s="344">
        <v>984</v>
      </c>
    </row>
    <row r="139" spans="1:4" x14ac:dyDescent="0.2">
      <c r="A139" s="259"/>
      <c r="B139" s="260" t="s">
        <v>141</v>
      </c>
      <c r="C139" s="255">
        <v>382</v>
      </c>
      <c r="D139" s="344">
        <v>1151</v>
      </c>
    </row>
    <row r="140" spans="1:4" x14ac:dyDescent="0.2">
      <c r="A140" s="259"/>
      <c r="B140" s="260" t="s">
        <v>142</v>
      </c>
      <c r="C140" s="255">
        <v>367</v>
      </c>
      <c r="D140" s="344">
        <v>2357</v>
      </c>
    </row>
    <row r="141" spans="1:4" x14ac:dyDescent="0.2">
      <c r="A141" s="259" t="s">
        <v>110</v>
      </c>
      <c r="B141" s="260" t="s">
        <v>139</v>
      </c>
      <c r="C141" s="255">
        <v>506</v>
      </c>
      <c r="D141" s="344">
        <v>404</v>
      </c>
    </row>
    <row r="142" spans="1:4" x14ac:dyDescent="0.2">
      <c r="A142" s="259"/>
      <c r="B142" s="260" t="s">
        <v>140</v>
      </c>
      <c r="C142" s="255">
        <v>368</v>
      </c>
      <c r="D142" s="344">
        <v>675</v>
      </c>
    </row>
    <row r="143" spans="1:4" x14ac:dyDescent="0.2">
      <c r="A143" s="259"/>
      <c r="B143" s="260" t="s">
        <v>141</v>
      </c>
      <c r="C143" s="255">
        <v>236</v>
      </c>
      <c r="D143" s="344">
        <v>1178</v>
      </c>
    </row>
    <row r="144" spans="1:4" x14ac:dyDescent="0.2">
      <c r="A144" s="259"/>
      <c r="B144" s="260" t="s">
        <v>142</v>
      </c>
      <c r="C144" s="255">
        <v>415</v>
      </c>
      <c r="D144" s="344">
        <v>1234</v>
      </c>
    </row>
    <row r="145" spans="1:4" x14ac:dyDescent="0.2">
      <c r="A145" s="259" t="s">
        <v>111</v>
      </c>
      <c r="B145" s="260" t="s">
        <v>139</v>
      </c>
      <c r="C145" s="255">
        <v>690</v>
      </c>
      <c r="D145" s="344">
        <v>462</v>
      </c>
    </row>
    <row r="146" spans="1:4" x14ac:dyDescent="0.2">
      <c r="A146" s="259"/>
      <c r="B146" s="260" t="s">
        <v>140</v>
      </c>
      <c r="C146" s="255">
        <v>501</v>
      </c>
      <c r="D146" s="344">
        <v>738</v>
      </c>
    </row>
    <row r="147" spans="1:4" x14ac:dyDescent="0.2">
      <c r="A147" s="259"/>
      <c r="B147" s="260" t="s">
        <v>142</v>
      </c>
      <c r="C147" s="255">
        <v>498</v>
      </c>
      <c r="D147" s="344">
        <v>1154</v>
      </c>
    </row>
    <row r="148" spans="1:4" x14ac:dyDescent="0.2">
      <c r="A148" s="259" t="s">
        <v>77</v>
      </c>
      <c r="B148" s="260" t="s">
        <v>139</v>
      </c>
      <c r="C148" s="255">
        <v>571</v>
      </c>
      <c r="D148" s="344">
        <v>519</v>
      </c>
    </row>
    <row r="149" spans="1:4" x14ac:dyDescent="0.2">
      <c r="A149" s="259"/>
      <c r="B149" s="260" t="s">
        <v>140</v>
      </c>
      <c r="C149" s="255">
        <v>586</v>
      </c>
      <c r="D149" s="344">
        <v>884</v>
      </c>
    </row>
    <row r="150" spans="1:4" x14ac:dyDescent="0.2">
      <c r="A150" s="259"/>
      <c r="B150" s="260" t="s">
        <v>142</v>
      </c>
      <c r="C150" s="255">
        <v>494</v>
      </c>
      <c r="D150" s="344">
        <v>1818</v>
      </c>
    </row>
    <row r="151" spans="1:4" x14ac:dyDescent="0.2">
      <c r="A151" s="259" t="s">
        <v>83</v>
      </c>
      <c r="B151" s="260" t="s">
        <v>139</v>
      </c>
      <c r="C151" s="255">
        <v>548</v>
      </c>
      <c r="D151" s="344">
        <v>183</v>
      </c>
    </row>
    <row r="152" spans="1:4" x14ac:dyDescent="0.2">
      <c r="A152" s="259"/>
      <c r="B152" s="260" t="s">
        <v>140</v>
      </c>
      <c r="C152" s="255">
        <v>282</v>
      </c>
      <c r="D152" s="344">
        <v>352</v>
      </c>
    </row>
    <row r="153" spans="1:4" x14ac:dyDescent="0.2">
      <c r="A153" s="259"/>
      <c r="B153" s="260" t="s">
        <v>141</v>
      </c>
      <c r="C153" s="255">
        <v>501</v>
      </c>
      <c r="D153" s="344">
        <v>573</v>
      </c>
    </row>
    <row r="154" spans="1:4" x14ac:dyDescent="0.2">
      <c r="A154" s="259" t="s">
        <v>39</v>
      </c>
      <c r="B154" s="260" t="s">
        <v>139</v>
      </c>
      <c r="C154" s="255">
        <v>655</v>
      </c>
      <c r="D154" s="344">
        <v>256</v>
      </c>
    </row>
    <row r="155" spans="1:4" x14ac:dyDescent="0.2">
      <c r="A155" s="259"/>
      <c r="B155" s="260" t="s">
        <v>140</v>
      </c>
      <c r="C155" s="255">
        <v>503</v>
      </c>
      <c r="D155" s="344">
        <v>562</v>
      </c>
    </row>
    <row r="156" spans="1:4" x14ac:dyDescent="0.2">
      <c r="A156" s="259"/>
      <c r="B156" s="260" t="s">
        <v>141</v>
      </c>
      <c r="C156" s="255">
        <v>407</v>
      </c>
      <c r="D156" s="344">
        <v>1224</v>
      </c>
    </row>
    <row r="157" spans="1:4" x14ac:dyDescent="0.2">
      <c r="A157" s="259" t="s">
        <v>46</v>
      </c>
      <c r="B157" s="260" t="s">
        <v>139</v>
      </c>
      <c r="C157" s="255">
        <v>982</v>
      </c>
      <c r="D157" s="344">
        <v>224</v>
      </c>
    </row>
    <row r="158" spans="1:4" x14ac:dyDescent="0.2">
      <c r="A158" s="259"/>
      <c r="B158" s="260" t="s">
        <v>140</v>
      </c>
      <c r="C158" s="255">
        <v>975</v>
      </c>
      <c r="D158" s="344">
        <v>565</v>
      </c>
    </row>
    <row r="159" spans="1:4" x14ac:dyDescent="0.2">
      <c r="A159" s="259" t="s">
        <v>47</v>
      </c>
      <c r="B159" s="260" t="s">
        <v>139</v>
      </c>
      <c r="C159" s="255">
        <v>734</v>
      </c>
      <c r="D159" s="344">
        <v>881</v>
      </c>
    </row>
    <row r="160" spans="1:4" x14ac:dyDescent="0.2">
      <c r="A160" s="259"/>
      <c r="B160" s="260" t="s">
        <v>140</v>
      </c>
      <c r="C160" s="255">
        <v>676</v>
      </c>
      <c r="D160" s="344">
        <v>1240</v>
      </c>
    </row>
    <row r="161" spans="1:4" x14ac:dyDescent="0.2">
      <c r="A161" s="259"/>
      <c r="B161" s="260" t="s">
        <v>142</v>
      </c>
      <c r="C161" s="255">
        <v>501</v>
      </c>
      <c r="D161" s="344">
        <v>3313</v>
      </c>
    </row>
    <row r="162" spans="1:4" x14ac:dyDescent="0.2">
      <c r="A162" s="259" t="s">
        <v>48</v>
      </c>
      <c r="B162" s="260" t="s">
        <v>139</v>
      </c>
      <c r="C162" s="255">
        <v>831</v>
      </c>
      <c r="D162" s="344">
        <v>354</v>
      </c>
    </row>
    <row r="163" spans="1:4" x14ac:dyDescent="0.2">
      <c r="A163" s="259"/>
      <c r="B163" s="260" t="s">
        <v>140</v>
      </c>
      <c r="C163" s="255">
        <v>731</v>
      </c>
      <c r="D163" s="344">
        <v>737</v>
      </c>
    </row>
    <row r="164" spans="1:4" x14ac:dyDescent="0.2">
      <c r="A164" s="259" t="s">
        <v>113</v>
      </c>
      <c r="B164" s="260" t="s">
        <v>181</v>
      </c>
      <c r="C164" s="255">
        <v>450</v>
      </c>
      <c r="D164" s="344">
        <v>38828</v>
      </c>
    </row>
    <row r="165" spans="1:4" x14ac:dyDescent="0.2">
      <c r="A165" s="259" t="s">
        <v>114</v>
      </c>
      <c r="B165" s="260" t="s">
        <v>181</v>
      </c>
      <c r="C165" s="255">
        <v>630</v>
      </c>
      <c r="D165" s="344">
        <v>15647</v>
      </c>
    </row>
    <row r="166" spans="1:4" x14ac:dyDescent="0.2">
      <c r="A166" s="259" t="s">
        <v>115</v>
      </c>
      <c r="B166" s="260" t="s">
        <v>181</v>
      </c>
      <c r="C166" s="255">
        <v>841</v>
      </c>
      <c r="D166" s="344">
        <v>12332</v>
      </c>
    </row>
    <row r="167" spans="1:4" x14ac:dyDescent="0.2">
      <c r="A167" s="259" t="s">
        <v>116</v>
      </c>
      <c r="B167" s="260" t="s">
        <v>181</v>
      </c>
      <c r="C167" s="255">
        <v>430</v>
      </c>
      <c r="D167" s="344">
        <v>7749</v>
      </c>
    </row>
    <row r="168" spans="1:4" x14ac:dyDescent="0.2">
      <c r="A168" s="259" t="s">
        <v>117</v>
      </c>
      <c r="B168" s="260" t="s">
        <v>181</v>
      </c>
      <c r="C168" s="255">
        <v>536</v>
      </c>
      <c r="D168" s="344">
        <v>7835</v>
      </c>
    </row>
    <row r="169" spans="1:4" x14ac:dyDescent="0.2">
      <c r="A169" s="259" t="s">
        <v>118</v>
      </c>
      <c r="B169" s="260" t="s">
        <v>181</v>
      </c>
      <c r="C169" s="255">
        <v>419</v>
      </c>
      <c r="D169" s="344">
        <v>14980</v>
      </c>
    </row>
    <row r="170" spans="1:4" x14ac:dyDescent="0.2">
      <c r="A170" s="259" t="s">
        <v>119</v>
      </c>
      <c r="B170" s="260" t="s">
        <v>181</v>
      </c>
      <c r="C170" s="255">
        <v>303</v>
      </c>
      <c r="D170" s="344">
        <v>5323</v>
      </c>
    </row>
    <row r="171" spans="1:4" x14ac:dyDescent="0.2">
      <c r="A171" s="259" t="s">
        <v>120</v>
      </c>
      <c r="B171" s="260" t="s">
        <v>181</v>
      </c>
      <c r="C171" s="255">
        <v>393</v>
      </c>
      <c r="D171" s="344">
        <v>6592</v>
      </c>
    </row>
    <row r="172" spans="1:4" x14ac:dyDescent="0.2">
      <c r="A172" s="259" t="s">
        <v>121</v>
      </c>
      <c r="B172" s="260" t="s">
        <v>181</v>
      </c>
      <c r="C172" s="255">
        <v>651</v>
      </c>
      <c r="D172" s="344">
        <v>9360</v>
      </c>
    </row>
    <row r="173" spans="1:4" x14ac:dyDescent="0.2">
      <c r="A173" s="259" t="s">
        <v>182</v>
      </c>
      <c r="B173" s="260" t="s">
        <v>181</v>
      </c>
      <c r="C173" s="255">
        <v>278</v>
      </c>
      <c r="D173" s="344">
        <v>7581</v>
      </c>
    </row>
    <row r="174" spans="1:4" ht="15" thickBot="1" x14ac:dyDescent="0.25">
      <c r="A174" s="259" t="s">
        <v>183</v>
      </c>
      <c r="B174" s="260" t="s">
        <v>181</v>
      </c>
      <c r="C174" s="255">
        <v>425</v>
      </c>
      <c r="D174" s="344">
        <v>7917</v>
      </c>
    </row>
    <row r="175" spans="1:4" ht="15" customHeight="1" x14ac:dyDescent="0.2">
      <c r="A175" s="440" t="s">
        <v>163</v>
      </c>
      <c r="B175" s="443" t="s">
        <v>10</v>
      </c>
      <c r="C175" s="446" t="s">
        <v>180</v>
      </c>
      <c r="D175" s="449" t="s">
        <v>146</v>
      </c>
    </row>
    <row r="176" spans="1:4" x14ac:dyDescent="0.2">
      <c r="A176" s="441"/>
      <c r="B176" s="444"/>
      <c r="C176" s="447"/>
      <c r="D176" s="450"/>
    </row>
    <row r="177" spans="1:4" ht="15" thickBot="1" x14ac:dyDescent="0.25">
      <c r="A177" s="442"/>
      <c r="B177" s="445"/>
      <c r="C177" s="448"/>
      <c r="D177" s="451"/>
    </row>
    <row r="178" spans="1:4" x14ac:dyDescent="0.2">
      <c r="A178" s="259" t="s">
        <v>184</v>
      </c>
      <c r="B178" s="260" t="s">
        <v>181</v>
      </c>
      <c r="C178" s="255">
        <v>720</v>
      </c>
      <c r="D178" s="344">
        <v>6277</v>
      </c>
    </row>
    <row r="179" spans="1:4" x14ac:dyDescent="0.2">
      <c r="A179" s="259" t="s">
        <v>185</v>
      </c>
      <c r="B179" s="260" t="s">
        <v>181</v>
      </c>
      <c r="C179" s="255">
        <v>183</v>
      </c>
      <c r="D179" s="344">
        <v>5685</v>
      </c>
    </row>
    <row r="180" spans="1:4" x14ac:dyDescent="0.2">
      <c r="A180" s="259" t="s">
        <v>186</v>
      </c>
      <c r="B180" s="260" t="s">
        <v>181</v>
      </c>
      <c r="C180" s="255">
        <v>569</v>
      </c>
      <c r="D180" s="344">
        <v>5724</v>
      </c>
    </row>
    <row r="181" spans="1:4" x14ac:dyDescent="0.2">
      <c r="A181" s="259" t="s">
        <v>187</v>
      </c>
      <c r="B181" s="260" t="s">
        <v>181</v>
      </c>
      <c r="C181" s="255">
        <v>441</v>
      </c>
      <c r="D181" s="344">
        <v>4663</v>
      </c>
    </row>
    <row r="182" spans="1:4" x14ac:dyDescent="0.2">
      <c r="A182" s="259" t="s">
        <v>188</v>
      </c>
      <c r="B182" s="260" t="s">
        <v>181</v>
      </c>
      <c r="C182" s="255">
        <v>633</v>
      </c>
      <c r="D182" s="344">
        <v>5224</v>
      </c>
    </row>
    <row r="183" spans="1:4" x14ac:dyDescent="0.2">
      <c r="A183" s="259" t="s">
        <v>189</v>
      </c>
      <c r="B183" s="260" t="s">
        <v>181</v>
      </c>
      <c r="C183" s="255">
        <v>481</v>
      </c>
      <c r="D183" s="344">
        <v>4104</v>
      </c>
    </row>
    <row r="184" spans="1:4" x14ac:dyDescent="0.2">
      <c r="A184" s="259" t="s">
        <v>190</v>
      </c>
      <c r="B184" s="260" t="s">
        <v>181</v>
      </c>
      <c r="C184" s="255">
        <v>633</v>
      </c>
      <c r="D184" s="344">
        <v>6488</v>
      </c>
    </row>
    <row r="185" spans="1:4" x14ac:dyDescent="0.2">
      <c r="A185" s="259" t="s">
        <v>191</v>
      </c>
      <c r="B185" s="260" t="s">
        <v>181</v>
      </c>
      <c r="C185" s="255">
        <v>265</v>
      </c>
      <c r="D185" s="344">
        <v>6512</v>
      </c>
    </row>
    <row r="186" spans="1:4" x14ac:dyDescent="0.2">
      <c r="A186" s="259" t="s">
        <v>192</v>
      </c>
      <c r="B186" s="260" t="s">
        <v>181</v>
      </c>
      <c r="C186" s="255">
        <v>317</v>
      </c>
      <c r="D186" s="344">
        <v>7719</v>
      </c>
    </row>
    <row r="187" spans="1:4" x14ac:dyDescent="0.2">
      <c r="A187" s="259" t="s">
        <v>193</v>
      </c>
      <c r="B187" s="260" t="s">
        <v>181</v>
      </c>
      <c r="C187" s="255">
        <v>386</v>
      </c>
      <c r="D187" s="344">
        <v>10482</v>
      </c>
    </row>
    <row r="188" spans="1:4" x14ac:dyDescent="0.2">
      <c r="A188" s="259" t="s">
        <v>31</v>
      </c>
      <c r="B188" s="260" t="s">
        <v>139</v>
      </c>
      <c r="C188" s="255">
        <v>624</v>
      </c>
      <c r="D188" s="344">
        <v>1211</v>
      </c>
    </row>
    <row r="189" spans="1:4" x14ac:dyDescent="0.2">
      <c r="A189" s="259"/>
      <c r="B189" s="260" t="s">
        <v>140</v>
      </c>
      <c r="C189" s="255">
        <v>434</v>
      </c>
      <c r="D189" s="344">
        <v>1940</v>
      </c>
    </row>
    <row r="190" spans="1:4" x14ac:dyDescent="0.2">
      <c r="A190" s="259"/>
      <c r="B190" s="260" t="s">
        <v>141</v>
      </c>
      <c r="C190" s="255">
        <v>432</v>
      </c>
      <c r="D190" s="344">
        <v>1747</v>
      </c>
    </row>
    <row r="191" spans="1:4" x14ac:dyDescent="0.2">
      <c r="A191" s="259" t="s">
        <v>32</v>
      </c>
      <c r="B191" s="260" t="s">
        <v>139</v>
      </c>
      <c r="C191" s="255">
        <v>433</v>
      </c>
      <c r="D191" s="344">
        <v>1145</v>
      </c>
    </row>
    <row r="192" spans="1:4" x14ac:dyDescent="0.2">
      <c r="A192" s="259"/>
      <c r="B192" s="260" t="s">
        <v>140</v>
      </c>
      <c r="C192" s="255">
        <v>450</v>
      </c>
      <c r="D192" s="344">
        <v>2005</v>
      </c>
    </row>
    <row r="193" spans="1:4" x14ac:dyDescent="0.2">
      <c r="A193" s="259" t="s">
        <v>40</v>
      </c>
      <c r="B193" s="260" t="s">
        <v>139</v>
      </c>
      <c r="C193" s="255">
        <v>919</v>
      </c>
      <c r="D193" s="344">
        <v>212</v>
      </c>
    </row>
    <row r="194" spans="1:4" x14ac:dyDescent="0.2">
      <c r="A194" s="259"/>
      <c r="B194" s="260" t="s">
        <v>140</v>
      </c>
      <c r="C194" s="255">
        <v>514</v>
      </c>
      <c r="D194" s="344">
        <v>442</v>
      </c>
    </row>
    <row r="195" spans="1:4" x14ac:dyDescent="0.2">
      <c r="A195" s="259"/>
      <c r="B195" s="260" t="s">
        <v>141</v>
      </c>
      <c r="C195" s="255">
        <v>553</v>
      </c>
      <c r="D195" s="344">
        <v>776</v>
      </c>
    </row>
    <row r="196" spans="1:4" x14ac:dyDescent="0.2">
      <c r="A196" s="259" t="s">
        <v>97</v>
      </c>
      <c r="B196" s="260" t="s">
        <v>139</v>
      </c>
      <c r="C196" s="255">
        <v>453</v>
      </c>
      <c r="D196" s="344">
        <v>343</v>
      </c>
    </row>
    <row r="197" spans="1:4" x14ac:dyDescent="0.2">
      <c r="A197" s="259"/>
      <c r="B197" s="260" t="s">
        <v>140</v>
      </c>
      <c r="C197" s="255">
        <v>430</v>
      </c>
      <c r="D197" s="344">
        <v>488</v>
      </c>
    </row>
    <row r="198" spans="1:4" x14ac:dyDescent="0.2">
      <c r="A198" s="259"/>
      <c r="B198" s="260" t="s">
        <v>141</v>
      </c>
      <c r="C198" s="255">
        <v>457</v>
      </c>
      <c r="D198" s="344">
        <v>1440</v>
      </c>
    </row>
    <row r="199" spans="1:4" x14ac:dyDescent="0.2">
      <c r="A199" s="259" t="s">
        <v>98</v>
      </c>
      <c r="B199" s="260" t="s">
        <v>139</v>
      </c>
      <c r="C199" s="255">
        <v>981</v>
      </c>
      <c r="D199" s="344">
        <v>193</v>
      </c>
    </row>
    <row r="200" spans="1:4" x14ac:dyDescent="0.2">
      <c r="A200" s="259"/>
      <c r="B200" s="260" t="s">
        <v>140</v>
      </c>
      <c r="C200" s="255">
        <v>680</v>
      </c>
      <c r="D200" s="344">
        <v>396</v>
      </c>
    </row>
    <row r="201" spans="1:4" x14ac:dyDescent="0.2">
      <c r="A201" s="259"/>
      <c r="B201" s="260" t="s">
        <v>141</v>
      </c>
      <c r="C201" s="255">
        <v>615</v>
      </c>
      <c r="D201" s="344">
        <v>1046</v>
      </c>
    </row>
    <row r="202" spans="1:4" x14ac:dyDescent="0.2">
      <c r="A202" s="259" t="s">
        <v>33</v>
      </c>
      <c r="B202" s="260" t="s">
        <v>139</v>
      </c>
      <c r="C202" s="255">
        <v>777</v>
      </c>
      <c r="D202" s="344">
        <v>327</v>
      </c>
    </row>
    <row r="203" spans="1:4" x14ac:dyDescent="0.2">
      <c r="A203" s="259"/>
      <c r="B203" s="260" t="s">
        <v>140</v>
      </c>
      <c r="C203" s="255">
        <v>601</v>
      </c>
      <c r="D203" s="344">
        <v>653</v>
      </c>
    </row>
    <row r="204" spans="1:4" x14ac:dyDescent="0.2">
      <c r="A204" s="259"/>
      <c r="B204" s="260" t="s">
        <v>141</v>
      </c>
      <c r="C204" s="255">
        <v>402</v>
      </c>
      <c r="D204" s="344">
        <v>1191</v>
      </c>
    </row>
    <row r="205" spans="1:4" x14ac:dyDescent="0.2">
      <c r="A205" s="259" t="s">
        <v>34</v>
      </c>
      <c r="B205" s="260" t="s">
        <v>139</v>
      </c>
      <c r="C205" s="255">
        <v>637</v>
      </c>
      <c r="D205" s="344">
        <v>325</v>
      </c>
    </row>
    <row r="206" spans="1:4" x14ac:dyDescent="0.2">
      <c r="A206" s="259"/>
      <c r="B206" s="260" t="s">
        <v>140</v>
      </c>
      <c r="C206" s="255">
        <v>1308</v>
      </c>
      <c r="D206" s="344">
        <v>886</v>
      </c>
    </row>
    <row r="207" spans="1:4" x14ac:dyDescent="0.2">
      <c r="A207" s="259"/>
      <c r="B207" s="260" t="s">
        <v>141</v>
      </c>
      <c r="C207" s="255">
        <v>546</v>
      </c>
      <c r="D207" s="344">
        <v>1416</v>
      </c>
    </row>
    <row r="208" spans="1:4" x14ac:dyDescent="0.2">
      <c r="A208" s="259" t="s">
        <v>49</v>
      </c>
      <c r="B208" s="260" t="s">
        <v>139</v>
      </c>
      <c r="C208" s="255">
        <v>613</v>
      </c>
      <c r="D208" s="344">
        <v>413</v>
      </c>
    </row>
    <row r="209" spans="1:4" x14ac:dyDescent="0.2">
      <c r="A209" s="259"/>
      <c r="B209" s="260" t="s">
        <v>140</v>
      </c>
      <c r="C209" s="255">
        <v>477</v>
      </c>
      <c r="D209" s="344">
        <v>565</v>
      </c>
    </row>
    <row r="210" spans="1:4" x14ac:dyDescent="0.2">
      <c r="A210" s="259"/>
      <c r="B210" s="260" t="s">
        <v>141</v>
      </c>
      <c r="C210" s="255">
        <v>696</v>
      </c>
      <c r="D210" s="344">
        <v>1269</v>
      </c>
    </row>
    <row r="211" spans="1:4" x14ac:dyDescent="0.2">
      <c r="A211" s="259" t="s">
        <v>73</v>
      </c>
      <c r="B211" s="260" t="s">
        <v>139</v>
      </c>
      <c r="C211" s="255">
        <v>961</v>
      </c>
      <c r="D211" s="344">
        <v>228</v>
      </c>
    </row>
    <row r="212" spans="1:4" x14ac:dyDescent="0.2">
      <c r="A212" s="259"/>
      <c r="B212" s="260" t="s">
        <v>140</v>
      </c>
      <c r="C212" s="255">
        <v>571</v>
      </c>
      <c r="D212" s="344">
        <v>537</v>
      </c>
    </row>
    <row r="213" spans="1:4" x14ac:dyDescent="0.2">
      <c r="A213" s="259"/>
      <c r="B213" s="260" t="s">
        <v>141</v>
      </c>
      <c r="C213" s="255">
        <v>860</v>
      </c>
      <c r="D213" s="344">
        <v>634</v>
      </c>
    </row>
    <row r="214" spans="1:4" x14ac:dyDescent="0.2">
      <c r="A214" s="259" t="s">
        <v>68</v>
      </c>
      <c r="B214" s="260" t="s">
        <v>139</v>
      </c>
      <c r="C214" s="255">
        <v>673</v>
      </c>
      <c r="D214" s="344">
        <v>253</v>
      </c>
    </row>
    <row r="215" spans="1:4" x14ac:dyDescent="0.2">
      <c r="A215" s="259"/>
      <c r="B215" s="260" t="s">
        <v>140</v>
      </c>
      <c r="C215" s="255">
        <v>468</v>
      </c>
      <c r="D215" s="344">
        <v>497</v>
      </c>
    </row>
    <row r="216" spans="1:4" ht="15" thickBot="1" x14ac:dyDescent="0.25">
      <c r="A216" s="259"/>
      <c r="B216" s="260" t="s">
        <v>141</v>
      </c>
      <c r="C216" s="255">
        <v>730</v>
      </c>
      <c r="D216" s="344">
        <v>610</v>
      </c>
    </row>
    <row r="217" spans="1:4" ht="15" customHeight="1" x14ac:dyDescent="0.2">
      <c r="A217" s="440" t="s">
        <v>163</v>
      </c>
      <c r="B217" s="443" t="s">
        <v>10</v>
      </c>
      <c r="C217" s="446" t="s">
        <v>180</v>
      </c>
      <c r="D217" s="449" t="s">
        <v>146</v>
      </c>
    </row>
    <row r="218" spans="1:4" x14ac:dyDescent="0.2">
      <c r="A218" s="441"/>
      <c r="B218" s="444"/>
      <c r="C218" s="447"/>
      <c r="D218" s="450"/>
    </row>
    <row r="219" spans="1:4" ht="15" thickBot="1" x14ac:dyDescent="0.25">
      <c r="A219" s="442"/>
      <c r="B219" s="445"/>
      <c r="C219" s="448"/>
      <c r="D219" s="451"/>
    </row>
    <row r="220" spans="1:4" x14ac:dyDescent="0.2">
      <c r="A220" s="259" t="s">
        <v>55</v>
      </c>
      <c r="B220" s="260" t="s">
        <v>139</v>
      </c>
      <c r="C220" s="255">
        <v>623</v>
      </c>
      <c r="D220" s="344">
        <v>234</v>
      </c>
    </row>
    <row r="221" spans="1:4" x14ac:dyDescent="0.2">
      <c r="A221" s="259"/>
      <c r="B221" s="260" t="s">
        <v>140</v>
      </c>
      <c r="C221" s="255">
        <v>443</v>
      </c>
      <c r="D221" s="344">
        <v>430</v>
      </c>
    </row>
    <row r="222" spans="1:4" x14ac:dyDescent="0.2">
      <c r="A222" s="259"/>
      <c r="B222" s="260" t="s">
        <v>141</v>
      </c>
      <c r="C222" s="255">
        <v>268</v>
      </c>
      <c r="D222" s="344">
        <v>732</v>
      </c>
    </row>
    <row r="223" spans="1:4" x14ac:dyDescent="0.2">
      <c r="A223" s="259" t="s">
        <v>41</v>
      </c>
      <c r="B223" s="260" t="s">
        <v>139</v>
      </c>
      <c r="C223" s="255">
        <v>639</v>
      </c>
      <c r="D223" s="344">
        <v>213</v>
      </c>
    </row>
    <row r="224" spans="1:4" x14ac:dyDescent="0.2">
      <c r="A224" s="259"/>
      <c r="B224" s="260" t="s">
        <v>140</v>
      </c>
      <c r="C224" s="255">
        <v>411</v>
      </c>
      <c r="D224" s="344">
        <v>589</v>
      </c>
    </row>
    <row r="225" spans="1:4" x14ac:dyDescent="0.2">
      <c r="A225" s="259"/>
      <c r="B225" s="260" t="s">
        <v>141</v>
      </c>
      <c r="C225" s="255">
        <v>356</v>
      </c>
      <c r="D225" s="344">
        <v>974</v>
      </c>
    </row>
    <row r="226" spans="1:4" x14ac:dyDescent="0.2">
      <c r="A226" s="259" t="s">
        <v>78</v>
      </c>
      <c r="B226" s="260" t="s">
        <v>139</v>
      </c>
      <c r="C226" s="255">
        <v>594</v>
      </c>
      <c r="D226" s="344">
        <v>172</v>
      </c>
    </row>
    <row r="227" spans="1:4" x14ac:dyDescent="0.2">
      <c r="A227" s="259"/>
      <c r="B227" s="260" t="s">
        <v>140</v>
      </c>
      <c r="C227" s="255">
        <v>399</v>
      </c>
      <c r="D227" s="344">
        <v>530</v>
      </c>
    </row>
    <row r="228" spans="1:4" x14ac:dyDescent="0.2">
      <c r="A228" s="259"/>
      <c r="B228" s="260" t="s">
        <v>141</v>
      </c>
      <c r="C228" s="255">
        <v>348</v>
      </c>
      <c r="D228" s="344">
        <v>733</v>
      </c>
    </row>
    <row r="229" spans="1:4" x14ac:dyDescent="0.2">
      <c r="A229" s="259" t="s">
        <v>99</v>
      </c>
      <c r="B229" s="260" t="s">
        <v>139</v>
      </c>
      <c r="C229" s="255">
        <v>504</v>
      </c>
      <c r="D229" s="344">
        <v>355</v>
      </c>
    </row>
    <row r="230" spans="1:4" x14ac:dyDescent="0.2">
      <c r="A230" s="259"/>
      <c r="B230" s="260" t="s">
        <v>140</v>
      </c>
      <c r="C230" s="255">
        <v>401</v>
      </c>
      <c r="D230" s="344">
        <v>764</v>
      </c>
    </row>
    <row r="231" spans="1:4" x14ac:dyDescent="0.2">
      <c r="A231" s="259"/>
      <c r="B231" s="260" t="s">
        <v>141</v>
      </c>
      <c r="C231" s="255">
        <v>341</v>
      </c>
      <c r="D231" s="344">
        <v>1138</v>
      </c>
    </row>
    <row r="232" spans="1:4" x14ac:dyDescent="0.2">
      <c r="A232" s="259" t="s">
        <v>42</v>
      </c>
      <c r="B232" s="260" t="s">
        <v>139</v>
      </c>
      <c r="C232" s="255">
        <v>608</v>
      </c>
      <c r="D232" s="344">
        <v>214</v>
      </c>
    </row>
    <row r="233" spans="1:4" x14ac:dyDescent="0.2">
      <c r="A233" s="259"/>
      <c r="B233" s="260" t="s">
        <v>140</v>
      </c>
      <c r="C233" s="255">
        <v>472</v>
      </c>
      <c r="D233" s="344">
        <v>645</v>
      </c>
    </row>
    <row r="234" spans="1:4" x14ac:dyDescent="0.2">
      <c r="A234" s="259"/>
      <c r="B234" s="260" t="s">
        <v>141</v>
      </c>
      <c r="C234" s="255">
        <v>490</v>
      </c>
      <c r="D234" s="344">
        <v>1032</v>
      </c>
    </row>
    <row r="235" spans="1:4" x14ac:dyDescent="0.2">
      <c r="A235" s="259" t="s">
        <v>50</v>
      </c>
      <c r="B235" s="260" t="s">
        <v>139</v>
      </c>
      <c r="C235" s="255">
        <v>611</v>
      </c>
      <c r="D235" s="344">
        <v>233</v>
      </c>
    </row>
    <row r="236" spans="1:4" x14ac:dyDescent="0.2">
      <c r="A236" s="259"/>
      <c r="B236" s="260" t="s">
        <v>140</v>
      </c>
      <c r="C236" s="255">
        <v>453</v>
      </c>
      <c r="D236" s="344">
        <v>498</v>
      </c>
    </row>
    <row r="237" spans="1:4" x14ac:dyDescent="0.2">
      <c r="A237" s="259"/>
      <c r="B237" s="260" t="s">
        <v>141</v>
      </c>
      <c r="C237" s="255">
        <v>290</v>
      </c>
      <c r="D237" s="344">
        <v>781</v>
      </c>
    </row>
    <row r="238" spans="1:4" x14ac:dyDescent="0.2">
      <c r="A238" s="259" t="s">
        <v>62</v>
      </c>
      <c r="B238" s="260" t="s">
        <v>139</v>
      </c>
      <c r="C238" s="255">
        <v>476</v>
      </c>
      <c r="D238" s="344">
        <v>430</v>
      </c>
    </row>
    <row r="239" spans="1:4" x14ac:dyDescent="0.2">
      <c r="A239" s="259"/>
      <c r="B239" s="260" t="s">
        <v>140</v>
      </c>
      <c r="C239" s="255">
        <v>376</v>
      </c>
      <c r="D239" s="344">
        <v>710</v>
      </c>
    </row>
    <row r="240" spans="1:4" x14ac:dyDescent="0.2">
      <c r="A240" s="259"/>
      <c r="B240" s="260" t="s">
        <v>141</v>
      </c>
      <c r="C240" s="255">
        <v>320</v>
      </c>
      <c r="D240" s="344">
        <v>770</v>
      </c>
    </row>
    <row r="241" spans="1:4" x14ac:dyDescent="0.2">
      <c r="A241" s="259"/>
      <c r="B241" s="260" t="s">
        <v>142</v>
      </c>
      <c r="C241" s="255">
        <v>399</v>
      </c>
      <c r="D241" s="344">
        <v>1056</v>
      </c>
    </row>
    <row r="242" spans="1:4" x14ac:dyDescent="0.2">
      <c r="A242" s="259" t="s">
        <v>74</v>
      </c>
      <c r="B242" s="260" t="s">
        <v>139</v>
      </c>
      <c r="C242" s="255">
        <v>873</v>
      </c>
      <c r="D242" s="344">
        <v>245</v>
      </c>
    </row>
    <row r="243" spans="1:4" x14ac:dyDescent="0.2">
      <c r="A243" s="259"/>
      <c r="B243" s="260" t="s">
        <v>140</v>
      </c>
      <c r="C243" s="255">
        <v>575</v>
      </c>
      <c r="D243" s="344">
        <v>501</v>
      </c>
    </row>
    <row r="244" spans="1:4" x14ac:dyDescent="0.2">
      <c r="A244" s="259"/>
      <c r="B244" s="260" t="s">
        <v>141</v>
      </c>
      <c r="C244" s="255">
        <v>491</v>
      </c>
      <c r="D244" s="344">
        <v>655</v>
      </c>
    </row>
    <row r="245" spans="1:4" x14ac:dyDescent="0.2">
      <c r="A245" s="259" t="s">
        <v>84</v>
      </c>
      <c r="B245" s="260" t="s">
        <v>139</v>
      </c>
      <c r="C245" s="255">
        <v>564</v>
      </c>
      <c r="D245" s="344">
        <v>236</v>
      </c>
    </row>
    <row r="246" spans="1:4" x14ac:dyDescent="0.2">
      <c r="A246" s="259"/>
      <c r="B246" s="260" t="s">
        <v>140</v>
      </c>
      <c r="C246" s="255">
        <v>378</v>
      </c>
      <c r="D246" s="344">
        <v>505</v>
      </c>
    </row>
    <row r="247" spans="1:4" x14ac:dyDescent="0.2">
      <c r="A247" s="259"/>
      <c r="B247" s="260" t="s">
        <v>141</v>
      </c>
      <c r="C247" s="255">
        <v>405</v>
      </c>
      <c r="D247" s="344">
        <v>1167</v>
      </c>
    </row>
    <row r="248" spans="1:4" x14ac:dyDescent="0.2">
      <c r="A248" s="259" t="s">
        <v>102</v>
      </c>
      <c r="B248" s="260" t="s">
        <v>139</v>
      </c>
      <c r="C248" s="255">
        <v>524</v>
      </c>
      <c r="D248" s="344">
        <v>348</v>
      </c>
    </row>
    <row r="249" spans="1:4" x14ac:dyDescent="0.2">
      <c r="A249" s="259"/>
      <c r="B249" s="260" t="s">
        <v>140</v>
      </c>
      <c r="C249" s="255">
        <v>422</v>
      </c>
      <c r="D249" s="344">
        <v>622</v>
      </c>
    </row>
    <row r="250" spans="1:4" x14ac:dyDescent="0.2">
      <c r="A250" s="259"/>
      <c r="B250" s="260" t="s">
        <v>141</v>
      </c>
      <c r="C250" s="255">
        <v>506</v>
      </c>
      <c r="D250" s="344">
        <v>1242</v>
      </c>
    </row>
    <row r="251" spans="1:4" x14ac:dyDescent="0.2">
      <c r="A251" s="259" t="s">
        <v>63</v>
      </c>
      <c r="B251" s="260" t="s">
        <v>139</v>
      </c>
      <c r="C251" s="255">
        <v>992</v>
      </c>
      <c r="D251" s="344">
        <v>447</v>
      </c>
    </row>
    <row r="252" spans="1:4" x14ac:dyDescent="0.2">
      <c r="A252" s="259"/>
      <c r="B252" s="260" t="s">
        <v>140</v>
      </c>
      <c r="C252" s="255">
        <v>829</v>
      </c>
      <c r="D252" s="344">
        <v>607</v>
      </c>
    </row>
    <row r="253" spans="1:4" x14ac:dyDescent="0.2">
      <c r="A253" s="259"/>
      <c r="B253" s="260" t="s">
        <v>142</v>
      </c>
      <c r="C253" s="255">
        <v>582</v>
      </c>
      <c r="D253" s="344">
        <v>1230</v>
      </c>
    </row>
    <row r="254" spans="1:4" x14ac:dyDescent="0.2">
      <c r="A254" s="259" t="s">
        <v>79</v>
      </c>
      <c r="B254" s="260" t="s">
        <v>139</v>
      </c>
      <c r="C254" s="255">
        <v>770</v>
      </c>
      <c r="D254" s="344">
        <v>193</v>
      </c>
    </row>
    <row r="255" spans="1:4" x14ac:dyDescent="0.2">
      <c r="A255" s="259"/>
      <c r="B255" s="260" t="s">
        <v>140</v>
      </c>
      <c r="C255" s="255">
        <v>971</v>
      </c>
      <c r="D255" s="344">
        <v>385</v>
      </c>
    </row>
    <row r="256" spans="1:4" x14ac:dyDescent="0.2">
      <c r="A256" s="259"/>
      <c r="B256" s="260" t="s">
        <v>141</v>
      </c>
      <c r="C256" s="255">
        <v>364</v>
      </c>
      <c r="D256" s="344">
        <v>672</v>
      </c>
    </row>
    <row r="257" spans="1:4" x14ac:dyDescent="0.2">
      <c r="A257" s="259" t="s">
        <v>103</v>
      </c>
      <c r="B257" s="260" t="s">
        <v>139</v>
      </c>
      <c r="C257" s="255">
        <v>528</v>
      </c>
      <c r="D257" s="344">
        <v>368</v>
      </c>
    </row>
    <row r="258" spans="1:4" x14ac:dyDescent="0.2">
      <c r="A258" s="259"/>
      <c r="B258" s="260" t="s">
        <v>140</v>
      </c>
      <c r="C258" s="255">
        <v>516</v>
      </c>
      <c r="D258" s="344">
        <v>603</v>
      </c>
    </row>
    <row r="259" spans="1:4" ht="15" customHeight="1" thickBot="1" x14ac:dyDescent="0.25">
      <c r="A259" s="259"/>
      <c r="B259" s="260" t="s">
        <v>141</v>
      </c>
      <c r="C259" s="255">
        <v>451</v>
      </c>
      <c r="D259" s="344">
        <v>897</v>
      </c>
    </row>
    <row r="260" spans="1:4" ht="15" customHeight="1" x14ac:dyDescent="0.2">
      <c r="A260" s="440" t="s">
        <v>163</v>
      </c>
      <c r="B260" s="443" t="s">
        <v>10</v>
      </c>
      <c r="C260" s="446" t="s">
        <v>180</v>
      </c>
      <c r="D260" s="449" t="s">
        <v>146</v>
      </c>
    </row>
    <row r="261" spans="1:4" x14ac:dyDescent="0.2">
      <c r="A261" s="441"/>
      <c r="B261" s="444"/>
      <c r="C261" s="447"/>
      <c r="D261" s="450"/>
    </row>
    <row r="262" spans="1:4" ht="15" thickBot="1" x14ac:dyDescent="0.25">
      <c r="A262" s="442"/>
      <c r="B262" s="445"/>
      <c r="C262" s="448"/>
      <c r="D262" s="451"/>
    </row>
    <row r="263" spans="1:4" x14ac:dyDescent="0.2">
      <c r="A263" s="259" t="s">
        <v>92</v>
      </c>
      <c r="B263" s="260" t="s">
        <v>139</v>
      </c>
      <c r="C263" s="255">
        <v>510</v>
      </c>
      <c r="D263" s="344">
        <v>398</v>
      </c>
    </row>
    <row r="264" spans="1:4" x14ac:dyDescent="0.2">
      <c r="A264" s="259"/>
      <c r="B264" s="260" t="s">
        <v>140</v>
      </c>
      <c r="C264" s="255">
        <v>420</v>
      </c>
      <c r="D264" s="344">
        <v>901</v>
      </c>
    </row>
    <row r="265" spans="1:4" x14ac:dyDescent="0.2">
      <c r="A265" s="259"/>
      <c r="B265" s="260" t="s">
        <v>141</v>
      </c>
      <c r="C265" s="255">
        <v>487</v>
      </c>
      <c r="D265" s="344">
        <v>1350</v>
      </c>
    </row>
    <row r="266" spans="1:4" x14ac:dyDescent="0.2">
      <c r="A266" s="259" t="s">
        <v>104</v>
      </c>
      <c r="B266" s="260" t="s">
        <v>139</v>
      </c>
      <c r="C266" s="255">
        <v>518</v>
      </c>
      <c r="D266" s="344">
        <v>481</v>
      </c>
    </row>
    <row r="267" spans="1:4" x14ac:dyDescent="0.2">
      <c r="A267" s="259"/>
      <c r="B267" s="260" t="s">
        <v>140</v>
      </c>
      <c r="C267" s="255">
        <v>447</v>
      </c>
      <c r="D267" s="344">
        <v>739</v>
      </c>
    </row>
    <row r="268" spans="1:4" x14ac:dyDescent="0.2">
      <c r="A268" s="259"/>
      <c r="B268" s="260" t="s">
        <v>141</v>
      </c>
      <c r="C268" s="255">
        <v>390</v>
      </c>
      <c r="D268" s="344">
        <v>1226</v>
      </c>
    </row>
    <row r="269" spans="1:4" x14ac:dyDescent="0.2">
      <c r="A269" s="259"/>
      <c r="B269" s="260" t="s">
        <v>142</v>
      </c>
      <c r="C269" s="255">
        <v>472</v>
      </c>
      <c r="D269" s="344">
        <v>1377</v>
      </c>
    </row>
    <row r="270" spans="1:4" x14ac:dyDescent="0.2">
      <c r="A270" s="259" t="s">
        <v>93</v>
      </c>
      <c r="B270" s="260" t="s">
        <v>139</v>
      </c>
      <c r="C270" s="255">
        <v>573</v>
      </c>
      <c r="D270" s="344">
        <v>331</v>
      </c>
    </row>
    <row r="271" spans="1:4" x14ac:dyDescent="0.2">
      <c r="A271" s="259"/>
      <c r="B271" s="260" t="s">
        <v>140</v>
      </c>
      <c r="C271" s="255">
        <v>600</v>
      </c>
      <c r="D271" s="344">
        <v>661</v>
      </c>
    </row>
    <row r="272" spans="1:4" x14ac:dyDescent="0.2">
      <c r="A272" s="259"/>
      <c r="B272" s="260" t="s">
        <v>141</v>
      </c>
      <c r="C272" s="255">
        <v>485</v>
      </c>
      <c r="D272" s="344">
        <v>1199</v>
      </c>
    </row>
    <row r="273" spans="1:4" x14ac:dyDescent="0.2">
      <c r="A273" s="259" t="s">
        <v>85</v>
      </c>
      <c r="B273" s="260" t="s">
        <v>139</v>
      </c>
      <c r="C273" s="255">
        <v>529</v>
      </c>
      <c r="D273" s="344">
        <v>203</v>
      </c>
    </row>
    <row r="274" spans="1:4" x14ac:dyDescent="0.2">
      <c r="A274" s="259"/>
      <c r="B274" s="260" t="s">
        <v>140</v>
      </c>
      <c r="C274" s="255">
        <v>514</v>
      </c>
      <c r="D274" s="344">
        <v>451</v>
      </c>
    </row>
    <row r="275" spans="1:4" ht="15" thickBot="1" x14ac:dyDescent="0.25">
      <c r="A275" s="259"/>
      <c r="B275" s="260" t="s">
        <v>141</v>
      </c>
      <c r="C275" s="255">
        <v>390</v>
      </c>
      <c r="D275" s="344">
        <v>781</v>
      </c>
    </row>
    <row r="276" spans="1:4" ht="15" thickBot="1" x14ac:dyDescent="0.25">
      <c r="A276" s="256" t="s">
        <v>0</v>
      </c>
      <c r="B276" s="257"/>
      <c r="C276" s="258">
        <v>557</v>
      </c>
      <c r="D276" s="345">
        <v>899</v>
      </c>
    </row>
  </sheetData>
  <sheetProtection algorithmName="SHA-512" hashValue="2w124R+aF9cPCZrdfipU3imqwcokUTZk9P2yHl+nN6/uLkfgVxnb9xoUFtI4Q0Bz8NYzs6LUz3tchZSqx30Aqg==" saltValue="0AhJSp9h886877ykErfPHQ==" spinCount="100000" sheet="1" objects="1" scenarios="1"/>
  <mergeCells count="28">
    <mergeCell ref="D1:D3"/>
    <mergeCell ref="A1:A3"/>
    <mergeCell ref="B1:B3"/>
    <mergeCell ref="C1:C3"/>
    <mergeCell ref="A87:A89"/>
    <mergeCell ref="B87:B89"/>
    <mergeCell ref="C87:C89"/>
    <mergeCell ref="D87:D89"/>
    <mergeCell ref="A46:A48"/>
    <mergeCell ref="B46:B48"/>
    <mergeCell ref="C46:C48"/>
    <mergeCell ref="D46:D48"/>
    <mergeCell ref="A175:A177"/>
    <mergeCell ref="B175:B177"/>
    <mergeCell ref="C175:C177"/>
    <mergeCell ref="D175:D177"/>
    <mergeCell ref="A131:A133"/>
    <mergeCell ref="B131:B133"/>
    <mergeCell ref="C131:C133"/>
    <mergeCell ref="D131:D133"/>
    <mergeCell ref="A260:A262"/>
    <mergeCell ref="B260:B262"/>
    <mergeCell ref="C260:C262"/>
    <mergeCell ref="D260:D262"/>
    <mergeCell ref="A217:A219"/>
    <mergeCell ref="B217:B219"/>
    <mergeCell ref="C217:C219"/>
    <mergeCell ref="D217:D2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" sqref="E1"/>
    </sheetView>
  </sheetViews>
  <sheetFormatPr defaultRowHeight="14.25" x14ac:dyDescent="0.2"/>
  <cols>
    <col min="4" max="4" width="10" customWidth="1"/>
  </cols>
  <sheetData>
    <row r="1" spans="1:7" ht="26.1" customHeight="1" thickBot="1" x14ac:dyDescent="0.25">
      <c r="A1" s="452" t="s">
        <v>216</v>
      </c>
      <c r="B1" s="453"/>
      <c r="C1" s="453"/>
      <c r="D1" s="454"/>
      <c r="E1" s="252"/>
    </row>
    <row r="2" spans="1:7" ht="15" thickBot="1" x14ac:dyDescent="0.25">
      <c r="A2" s="294" t="s">
        <v>217</v>
      </c>
      <c r="B2" s="364" t="s">
        <v>9</v>
      </c>
      <c r="C2" s="364" t="s">
        <v>199</v>
      </c>
      <c r="D2" s="295" t="s">
        <v>200</v>
      </c>
      <c r="E2" s="261"/>
    </row>
    <row r="3" spans="1:7" x14ac:dyDescent="0.2">
      <c r="A3" s="365" t="s">
        <v>218</v>
      </c>
      <c r="B3" s="276">
        <v>151.80000000000001</v>
      </c>
      <c r="C3" s="276"/>
      <c r="D3" s="366"/>
      <c r="E3" s="261"/>
    </row>
    <row r="4" spans="1:7" x14ac:dyDescent="0.2">
      <c r="A4" s="296" t="s">
        <v>219</v>
      </c>
      <c r="B4" s="276">
        <v>142</v>
      </c>
      <c r="C4" s="276">
        <f>ROUND(((ROUND((($B$3/B4)),2)*0.3)),2)</f>
        <v>0.32</v>
      </c>
      <c r="D4" s="366">
        <v>0.32</v>
      </c>
      <c r="E4" s="261"/>
    </row>
    <row r="5" spans="1:7" x14ac:dyDescent="0.2">
      <c r="A5" s="296" t="s">
        <v>220</v>
      </c>
      <c r="B5" s="276">
        <v>127.5</v>
      </c>
      <c r="C5" s="276">
        <f>ROUND(((ROUND((($B$3/B5)),2)*0.3)),2)</f>
        <v>0.36</v>
      </c>
      <c r="D5" s="366">
        <v>0.36</v>
      </c>
      <c r="E5" s="261"/>
      <c r="G5" s="252"/>
    </row>
    <row r="6" spans="1:7" ht="15" thickBot="1" x14ac:dyDescent="0.25">
      <c r="A6" s="296" t="s">
        <v>221</v>
      </c>
      <c r="B6" s="276">
        <v>113.8</v>
      </c>
      <c r="C6" s="276">
        <f>ROUND(((ROUND((($B$3/B6)),2)*0.4)),2)</f>
        <v>0.53</v>
      </c>
      <c r="D6" s="366">
        <v>0.53</v>
      </c>
      <c r="E6" s="261"/>
      <c r="G6" s="252"/>
    </row>
    <row r="7" spans="1:7" ht="15" thickBot="1" x14ac:dyDescent="0.25">
      <c r="A7" s="294"/>
      <c r="B7" s="455" t="s">
        <v>222</v>
      </c>
      <c r="C7" s="456"/>
      <c r="D7" s="367">
        <f>SUM(D4:D6)</f>
        <v>1.21</v>
      </c>
      <c r="E7" s="261"/>
    </row>
    <row r="8" spans="1:7" x14ac:dyDescent="0.2">
      <c r="A8" s="261"/>
      <c r="B8" s="261"/>
      <c r="C8" s="261"/>
      <c r="D8" s="261"/>
      <c r="E8" s="261"/>
    </row>
    <row r="9" spans="1:7" x14ac:dyDescent="0.2">
      <c r="A9" s="261"/>
      <c r="B9" s="261"/>
      <c r="C9" s="261"/>
      <c r="D9" s="261"/>
      <c r="E9" s="261"/>
    </row>
    <row r="10" spans="1:7" x14ac:dyDescent="0.2">
      <c r="A10" s="261"/>
      <c r="B10" s="261"/>
      <c r="C10" s="261"/>
      <c r="D10" s="261"/>
      <c r="E10" s="261"/>
    </row>
  </sheetData>
  <sheetProtection algorithmName="SHA-512" hashValue="jFHsjmT121LK99eHW3mKdD4si2FIl/4OkMAs4E8RxZeb2FwZUKbYhmDKKVKhrOxrBfCGYdIfPRcvJ5gfnQX+Vw==" saltValue="GfdP0U4v09Z6GH80iS2o/A==" spinCount="100000" sheet="1" objects="1" scenarios="1"/>
  <mergeCells count="2">
    <mergeCell ref="A1:D1"/>
    <mergeCell ref="B7:C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1" sqref="C1"/>
    </sheetView>
  </sheetViews>
  <sheetFormatPr defaultRowHeight="14.25" x14ac:dyDescent="0.2"/>
  <cols>
    <col min="1" max="1" width="11.25" customWidth="1"/>
    <col min="2" max="5" width="12.625" customWidth="1"/>
    <col min="6" max="6" width="10.625" style="282" customWidth="1"/>
    <col min="7" max="7" width="10.875" bestFit="1" customWidth="1"/>
  </cols>
  <sheetData>
    <row r="1" spans="1:6" s="357" customFormat="1" ht="26.1" customHeight="1" x14ac:dyDescent="0.25">
      <c r="A1" s="357" t="s">
        <v>203</v>
      </c>
      <c r="F1" s="358"/>
    </row>
    <row r="2" spans="1:6" s="252" customFormat="1" ht="15" thickBot="1" x14ac:dyDescent="0.25">
      <c r="F2" s="282"/>
    </row>
    <row r="3" spans="1:6" s="252" customFormat="1" ht="26.1" customHeight="1" thickBot="1" x14ac:dyDescent="0.25">
      <c r="A3" s="457" t="s">
        <v>198</v>
      </c>
      <c r="B3" s="458"/>
      <c r="C3" s="458"/>
      <c r="D3" s="458"/>
      <c r="E3" s="459"/>
      <c r="F3" s="282"/>
    </row>
    <row r="4" spans="1:6" s="252" customFormat="1" ht="23.25" customHeight="1" x14ac:dyDescent="0.2">
      <c r="A4" s="464" t="s">
        <v>8</v>
      </c>
      <c r="B4" s="466" t="s">
        <v>197</v>
      </c>
      <c r="C4" s="462"/>
      <c r="D4" s="462"/>
      <c r="E4" s="463"/>
      <c r="F4" s="282"/>
    </row>
    <row r="5" spans="1:6" ht="15" thickBot="1" x14ac:dyDescent="0.25">
      <c r="A5" s="465"/>
      <c r="B5" s="301" t="s">
        <v>135</v>
      </c>
      <c r="C5" s="302" t="s">
        <v>136</v>
      </c>
      <c r="D5" s="302" t="s">
        <v>137</v>
      </c>
      <c r="E5" s="303" t="s">
        <v>138</v>
      </c>
    </row>
    <row r="6" spans="1:6" x14ac:dyDescent="0.2">
      <c r="A6" s="272" t="s">
        <v>106</v>
      </c>
      <c r="B6" s="266">
        <f>$B$15*ČSÚ_ceny!$I96</f>
        <v>1104100.3636363635</v>
      </c>
      <c r="C6" s="266">
        <f>$C$16*ČSÚ_ceny!$J96</f>
        <v>1161578</v>
      </c>
      <c r="D6" s="266">
        <f>$D$16*ČSÚ_ceny!$K96</f>
        <v>1830153</v>
      </c>
      <c r="E6" s="267" t="s">
        <v>143</v>
      </c>
      <c r="F6" s="333"/>
    </row>
    <row r="7" spans="1:6" x14ac:dyDescent="0.2">
      <c r="A7" s="273" t="s">
        <v>107</v>
      </c>
      <c r="B7" s="268">
        <f>$B$15*ČSÚ_ceny!$I97</f>
        <v>2134930.9090909092</v>
      </c>
      <c r="C7" s="268">
        <f>$C$16*ČSÚ_ceny!$J97</f>
        <v>1986160</v>
      </c>
      <c r="D7" s="268">
        <f>$D$16*ČSÚ_ceny!$K97</f>
        <v>1877361</v>
      </c>
      <c r="E7" s="269">
        <f>$E$16*ČSÚ_ceny!$L97</f>
        <v>2068704</v>
      </c>
      <c r="F7" s="333"/>
    </row>
    <row r="8" spans="1:6" x14ac:dyDescent="0.2">
      <c r="A8" s="273" t="s">
        <v>108</v>
      </c>
      <c r="B8" s="268">
        <f>$B$15*ČSÚ_ceny!$I98</f>
        <v>1840167.2727272727</v>
      </c>
      <c r="C8" s="268">
        <f>$C$16*ČSÚ_ceny!$J98</f>
        <v>2079770</v>
      </c>
      <c r="D8" s="268">
        <f>$D$16*ČSÚ_ceny!$K98</f>
        <v>1736580</v>
      </c>
      <c r="E8" s="269">
        <f>$E$16*ČSÚ_ceny!$L98</f>
        <v>1938816</v>
      </c>
      <c r="F8" s="333"/>
    </row>
    <row r="9" spans="1:6" x14ac:dyDescent="0.2">
      <c r="A9" s="273" t="s">
        <v>109</v>
      </c>
      <c r="B9" s="268">
        <f>$B$15*ČSÚ_ceny!$I99</f>
        <v>1512558.5454545454</v>
      </c>
      <c r="C9" s="268">
        <f>$C$16*ČSÚ_ceny!$J99</f>
        <v>1537646</v>
      </c>
      <c r="D9" s="268">
        <f>$D$16*ČSÚ_ceny!$K99</f>
        <v>1961661</v>
      </c>
      <c r="E9" s="269" t="s">
        <v>143</v>
      </c>
      <c r="F9" s="333"/>
    </row>
    <row r="10" spans="1:6" x14ac:dyDescent="0.2">
      <c r="A10" s="273" t="s">
        <v>110</v>
      </c>
      <c r="B10" s="268">
        <f>$B$15*ČSÚ_ceny!$I100</f>
        <v>1833429.8181818181</v>
      </c>
      <c r="C10" s="268">
        <f>$C$16*ČSÚ_ceny!$J100</f>
        <v>1779404</v>
      </c>
      <c r="D10" s="268" t="s">
        <v>54</v>
      </c>
      <c r="E10" s="269">
        <f>$E$16*ČSÚ_ceny!$L100</f>
        <v>2847240</v>
      </c>
      <c r="F10" s="333"/>
    </row>
    <row r="11" spans="1:6" ht="15" thickBot="1" x14ac:dyDescent="0.25">
      <c r="A11" s="274" t="s">
        <v>111</v>
      </c>
      <c r="B11" s="270">
        <f>$B$15*ČSÚ_ceny!$I101</f>
        <v>2638555.6363636362</v>
      </c>
      <c r="C11" s="270">
        <f>$C$16*ČSÚ_ceny!$J101</f>
        <v>1930808</v>
      </c>
      <c r="D11" s="270" t="s">
        <v>143</v>
      </c>
      <c r="E11" s="271">
        <f>$E$16*ČSÚ_ceny!$L101</f>
        <v>2384712</v>
      </c>
      <c r="F11" s="333"/>
    </row>
    <row r="12" spans="1:6" ht="15" thickBot="1" x14ac:dyDescent="0.25">
      <c r="A12" s="261"/>
      <c r="B12" s="261"/>
      <c r="C12" s="261"/>
      <c r="D12" s="261"/>
      <c r="E12" s="261"/>
    </row>
    <row r="13" spans="1:6" s="252" customFormat="1" ht="26.1" customHeight="1" thickBot="1" x14ac:dyDescent="0.25">
      <c r="A13" s="467" t="s">
        <v>194</v>
      </c>
      <c r="B13" s="468"/>
      <c r="C13" s="468"/>
      <c r="D13" s="468"/>
      <c r="E13" s="468"/>
      <c r="F13" s="469"/>
    </row>
    <row r="14" spans="1:6" ht="15" customHeight="1" x14ac:dyDescent="0.2">
      <c r="A14" s="470" t="s">
        <v>197</v>
      </c>
      <c r="B14" s="276" t="s">
        <v>135</v>
      </c>
      <c r="C14" s="276" t="s">
        <v>136</v>
      </c>
      <c r="D14" s="276" t="s">
        <v>137</v>
      </c>
      <c r="E14" s="277" t="s">
        <v>138</v>
      </c>
      <c r="F14" s="332"/>
    </row>
    <row r="15" spans="1:6" x14ac:dyDescent="0.2">
      <c r="A15" s="471"/>
      <c r="B15" s="278">
        <f>((ČSÚ_velikost!$C65*ČSÚ_velikost!$D65)+(ČSÚ_velikost!$H65*ČSÚ_velikost!$I65)+(ČSÚ_velikost!$M65*ČSÚ_velikost!$N65))/(ČSÚ_velikost!$M65+ČSÚ_velikost!$H65+ČSÚ_velikost!$C65)</f>
        <v>842.18181818181813</v>
      </c>
      <c r="C15" s="278">
        <f>((ČSÚ_velikost!C66*ČSÚ_velikost!D66)+(ČSÚ_velikost!H66*ČSÚ_velikost!I66)+(ČSÚ_velikost!M66*ČSÚ_velikost!N66))/(ČSÚ_velikost!M66+ČSÚ_velikost!H66+ČSÚ_velikost!C66)</f>
        <v>814.26501766784452</v>
      </c>
      <c r="D15" s="278">
        <f>((ČSÚ_velikost!C67*ČSÚ_velikost!D67)+(ČSÚ_velikost!H67*ČSÚ_velikost!I67)+(ČSÚ_velikost!M67*ČSÚ_velikost!N67))/(ČSÚ_velikost!M67+ČSÚ_velikost!H67+ČSÚ_velikost!C67)</f>
        <v>842.88</v>
      </c>
      <c r="E15" s="279">
        <f>((ČSÚ_velikost!C68*ČSÚ_velikost!D68)+(ČSÚ_velikost!I68*ČSÚ_velikost!H68)+(ČSÚ_velikost!M68*ČSÚ_velikost!N68))/(ČSÚ_velikost!M68+ČSÚ_velikost!H68+ČSÚ_velikost!C68)</f>
        <v>791.72972972972968</v>
      </c>
      <c r="F15" s="289" t="s">
        <v>199</v>
      </c>
    </row>
    <row r="16" spans="1:6" ht="15" thickBot="1" x14ac:dyDescent="0.25">
      <c r="A16" s="472"/>
      <c r="B16" s="280">
        <v>842</v>
      </c>
      <c r="C16" s="280">
        <v>814</v>
      </c>
      <c r="D16" s="280">
        <v>843</v>
      </c>
      <c r="E16" s="281">
        <v>792</v>
      </c>
      <c r="F16" s="290" t="s">
        <v>200</v>
      </c>
    </row>
    <row r="17" spans="1:11" ht="15" thickBot="1" x14ac:dyDescent="0.25">
      <c r="A17" s="261"/>
      <c r="B17" s="261"/>
      <c r="C17" s="261"/>
      <c r="D17" s="261"/>
      <c r="E17" s="261"/>
    </row>
    <row r="18" spans="1:11" s="252" customFormat="1" ht="26.1" customHeight="1" thickBot="1" x14ac:dyDescent="0.25">
      <c r="A18" s="457" t="s">
        <v>179</v>
      </c>
      <c r="B18" s="458"/>
      <c r="C18" s="458"/>
      <c r="D18" s="458"/>
      <c r="E18" s="459"/>
      <c r="F18" s="282"/>
    </row>
    <row r="19" spans="1:11" s="252" customFormat="1" ht="26.25" customHeight="1" thickBot="1" x14ac:dyDescent="0.25">
      <c r="A19" s="464" t="s">
        <v>8</v>
      </c>
      <c r="B19" s="466" t="s">
        <v>197</v>
      </c>
      <c r="C19" s="462"/>
      <c r="D19" s="462"/>
      <c r="E19" s="463"/>
      <c r="F19" s="282"/>
    </row>
    <row r="20" spans="1:11" ht="15" customHeight="1" thickBot="1" x14ac:dyDescent="0.25">
      <c r="A20" s="465"/>
      <c r="B20" s="285" t="s">
        <v>135</v>
      </c>
      <c r="C20" s="286" t="s">
        <v>136</v>
      </c>
      <c r="D20" s="286" t="s">
        <v>137</v>
      </c>
      <c r="E20" s="287" t="s">
        <v>138</v>
      </c>
    </row>
    <row r="21" spans="1:11" x14ac:dyDescent="0.2">
      <c r="A21" s="284" t="s">
        <v>106</v>
      </c>
      <c r="B21" s="268">
        <f>ČSÚ_pozemky!C17*ČSÚ_pozemky!D17</f>
        <v>142870</v>
      </c>
      <c r="C21" s="268">
        <f>ČSÚ_pozemky!C18*ČSÚ_pozemky!D18</f>
        <v>203988</v>
      </c>
      <c r="D21" s="268">
        <f>ČSÚ_pozemky!C19*ČSÚ_pozemky!D19</f>
        <v>393448</v>
      </c>
      <c r="E21" s="269" t="s">
        <v>143</v>
      </c>
    </row>
    <row r="22" spans="1:11" x14ac:dyDescent="0.2">
      <c r="A22" s="273" t="s">
        <v>107</v>
      </c>
      <c r="B22" s="268">
        <f>ČSÚ_pozemky!C39*ČSÚ_pozemky!D39</f>
        <v>262248</v>
      </c>
      <c r="C22" s="268">
        <f>ČSÚ_pozemky!C40*ČSÚ_pozemky!D40</f>
        <v>299184</v>
      </c>
      <c r="D22" s="268">
        <f>ČSÚ_pozemky!C41*ČSÚ_pozemky!D41</f>
        <v>346579</v>
      </c>
      <c r="E22" s="269">
        <f>ČSÚ_pozemky!C42*ČSÚ_pozemky!D42</f>
        <v>396048</v>
      </c>
    </row>
    <row r="23" spans="1:11" x14ac:dyDescent="0.2">
      <c r="A23" s="273" t="s">
        <v>108</v>
      </c>
      <c r="B23" s="268">
        <f>ČSÚ_pozemky!C83*ČSÚ_pozemky!D83</f>
        <v>116704</v>
      </c>
      <c r="C23" s="268">
        <f>ČSÚ_pozemky!C84*ČSÚ_pozemky!D84</f>
        <v>231168</v>
      </c>
      <c r="D23" s="268">
        <f>ČSÚ_pozemky!C85*ČSÚ_pozemky!D85</f>
        <v>227465</v>
      </c>
      <c r="E23" s="269">
        <f>ČSÚ_pozemky!C86*ČSÚ_pozemky!D86</f>
        <v>279440</v>
      </c>
    </row>
    <row r="24" spans="1:11" x14ac:dyDescent="0.2">
      <c r="A24" s="273" t="s">
        <v>109</v>
      </c>
      <c r="B24" s="268">
        <f>ČSÚ_pozemky!C128*ČSÚ_pozemky!D128</f>
        <v>176660</v>
      </c>
      <c r="C24" s="268">
        <f>ČSÚ_pozemky!C129*ČSÚ_pozemky!D129</f>
        <v>198288</v>
      </c>
      <c r="D24" s="268">
        <f>ČSÚ_pozemky!C130*ČSÚ_pozemky!D130</f>
        <v>260952</v>
      </c>
      <c r="E24" s="269" t="s">
        <v>143</v>
      </c>
    </row>
    <row r="25" spans="1:11" x14ac:dyDescent="0.2">
      <c r="A25" s="273" t="s">
        <v>110</v>
      </c>
      <c r="B25" s="268">
        <f>ČSÚ_pozemky!C141*ČSÚ_pozemky!D141</f>
        <v>204424</v>
      </c>
      <c r="C25" s="268">
        <f>ČSÚ_pozemky!C142*ČSÚ_pozemky!D142</f>
        <v>248400</v>
      </c>
      <c r="D25" s="268">
        <f>ČSÚ_pozemky!C143*ČSÚ_pozemky!D143</f>
        <v>278008</v>
      </c>
      <c r="E25" s="269">
        <f>ČSÚ_pozemky!C144*ČSÚ_pozemky!D144</f>
        <v>512110</v>
      </c>
    </row>
    <row r="26" spans="1:11" ht="15" thickBot="1" x14ac:dyDescent="0.25">
      <c r="A26" s="274" t="s">
        <v>111</v>
      </c>
      <c r="B26" s="270">
        <f>ČSÚ_pozemky!C145*ČSÚ_pozemky!D145</f>
        <v>318780</v>
      </c>
      <c r="C26" s="270">
        <f>ČSÚ_pozemky!C146*ČSÚ_pozemky!D146</f>
        <v>369738</v>
      </c>
      <c r="D26" s="270" t="s">
        <v>143</v>
      </c>
      <c r="E26" s="271">
        <f>ČSÚ_pozemky!C147*ČSÚ_pozemky!D147</f>
        <v>574692</v>
      </c>
    </row>
    <row r="27" spans="1:11" ht="15" thickBot="1" x14ac:dyDescent="0.25">
      <c r="A27" s="261"/>
      <c r="B27" s="261"/>
      <c r="C27" s="261"/>
      <c r="D27" s="261"/>
      <c r="E27" s="261"/>
    </row>
    <row r="28" spans="1:11" ht="26.1" customHeight="1" thickBot="1" x14ac:dyDescent="0.25">
      <c r="A28" s="457" t="s">
        <v>226</v>
      </c>
      <c r="B28" s="458"/>
      <c r="C28" s="458"/>
      <c r="D28" s="458"/>
      <c r="E28" s="459"/>
    </row>
    <row r="29" spans="1:11" s="252" customFormat="1" ht="15" thickBot="1" x14ac:dyDescent="0.25">
      <c r="A29" s="460" t="s">
        <v>8</v>
      </c>
      <c r="B29" s="462" t="s">
        <v>197</v>
      </c>
      <c r="C29" s="462"/>
      <c r="D29" s="462"/>
      <c r="E29" s="463"/>
      <c r="F29" s="282"/>
      <c r="G29"/>
      <c r="H29"/>
      <c r="I29"/>
      <c r="J29"/>
      <c r="K29"/>
    </row>
    <row r="30" spans="1:11" ht="15" thickBot="1" x14ac:dyDescent="0.25">
      <c r="A30" s="461"/>
      <c r="B30" s="291" t="s">
        <v>135</v>
      </c>
      <c r="C30" s="286" t="s">
        <v>136</v>
      </c>
      <c r="D30" s="286" t="s">
        <v>137</v>
      </c>
      <c r="E30" s="292" t="s">
        <v>138</v>
      </c>
    </row>
    <row r="31" spans="1:11" x14ac:dyDescent="0.2">
      <c r="A31" s="272" t="s">
        <v>106</v>
      </c>
      <c r="B31" s="375">
        <f>CEILING(((B6+B21)*Koeficient!$D$7),1)</f>
        <v>1508835</v>
      </c>
      <c r="C31" s="376">
        <f>CEILING(((C6+C21)*Koeficient!$D$7),1)</f>
        <v>1652335</v>
      </c>
      <c r="D31" s="376">
        <f>CEILING(((D6+D21)*Koeficient!$D$7),1)</f>
        <v>2690558</v>
      </c>
      <c r="E31" s="377" t="s">
        <v>143</v>
      </c>
    </row>
    <row r="32" spans="1:11" x14ac:dyDescent="0.2">
      <c r="A32" s="273" t="s">
        <v>107</v>
      </c>
      <c r="B32" s="378">
        <f>CEILING(((B7+B22)*Koeficient!$D$7),1)</f>
        <v>2900587</v>
      </c>
      <c r="C32" s="379">
        <f>CEILING(((C7+C22)*Koeficient!$D$7),1)</f>
        <v>2765267</v>
      </c>
      <c r="D32" s="379">
        <f>CEILING(((D7+D22)*Koeficient!$D$7),1)</f>
        <v>2690968</v>
      </c>
      <c r="E32" s="380">
        <f>CEILING(((E7+E22)*Koeficient!$D$7),1)</f>
        <v>2982350</v>
      </c>
    </row>
    <row r="33" spans="1:5" x14ac:dyDescent="0.2">
      <c r="A33" s="273" t="s">
        <v>108</v>
      </c>
      <c r="B33" s="378">
        <f>CEILING(((B8+B23)*Koeficient!$D$7),1)</f>
        <v>2367815</v>
      </c>
      <c r="C33" s="379">
        <f>CEILING(((C8+C23)*Koeficient!$D$7),1)</f>
        <v>2796235</v>
      </c>
      <c r="D33" s="379">
        <f>CEILING(((D8+D23)*Koeficient!$D$7),1)</f>
        <v>2376495</v>
      </c>
      <c r="E33" s="380">
        <f>CEILING(((E8+E23)*Koeficient!$D$7),1)</f>
        <v>2684090</v>
      </c>
    </row>
    <row r="34" spans="1:5" x14ac:dyDescent="0.2">
      <c r="A34" s="273" t="s">
        <v>109</v>
      </c>
      <c r="B34" s="378">
        <f>CEILING(((B9+B24)*Koeficient!$D$7),1)</f>
        <v>2043955</v>
      </c>
      <c r="C34" s="379">
        <f>CEILING(((C9+C24)*Koeficient!$D$7),1)</f>
        <v>2100481</v>
      </c>
      <c r="D34" s="379">
        <f>CEILING(((D9+D24)*Koeficient!$D$7),1)</f>
        <v>2689362</v>
      </c>
      <c r="E34" s="380" t="s">
        <v>143</v>
      </c>
    </row>
    <row r="35" spans="1:5" x14ac:dyDescent="0.2">
      <c r="A35" s="273" t="s">
        <v>110</v>
      </c>
      <c r="B35" s="378">
        <f>CEILING(((B10+B25)*Koeficient!$D$7),1)</f>
        <v>2465804</v>
      </c>
      <c r="C35" s="379">
        <f>CEILING(((C10+C25)*Koeficient!$D$7),1)</f>
        <v>2453643</v>
      </c>
      <c r="D35" s="379" t="s">
        <v>54</v>
      </c>
      <c r="E35" s="380">
        <f>CEILING(((E10+E25)*Koeficient!$D$7),1)</f>
        <v>4064814</v>
      </c>
    </row>
    <row r="36" spans="1:5" ht="15" thickBot="1" x14ac:dyDescent="0.25">
      <c r="A36" s="274" t="s">
        <v>111</v>
      </c>
      <c r="B36" s="381">
        <f>CEILING(((B11+B26)*Koeficient!$D$7),1)</f>
        <v>3578377</v>
      </c>
      <c r="C36" s="393">
        <f>CEILING(((C11+C26)*Koeficient!$D$7),1)</f>
        <v>2783661</v>
      </c>
      <c r="D36" s="382" t="s">
        <v>143</v>
      </c>
      <c r="E36" s="383">
        <f>CEILING(((E11+E26)*Koeficient!$D$7),1)</f>
        <v>3580879</v>
      </c>
    </row>
    <row r="37" spans="1:5" ht="15" thickBot="1" x14ac:dyDescent="0.25">
      <c r="A37" s="261"/>
      <c r="B37" s="262"/>
      <c r="C37" s="262"/>
      <c r="D37" s="262"/>
      <c r="E37" s="262"/>
    </row>
    <row r="38" spans="1:5" ht="15.75" thickBot="1" x14ac:dyDescent="0.25">
      <c r="A38" s="457" t="s">
        <v>227</v>
      </c>
      <c r="B38" s="458"/>
      <c r="C38" s="458"/>
      <c r="D38" s="458"/>
      <c r="E38" s="459"/>
    </row>
    <row r="39" spans="1:5" ht="15" thickBot="1" x14ac:dyDescent="0.25">
      <c r="A39" s="460" t="s">
        <v>8</v>
      </c>
      <c r="B39" s="462" t="s">
        <v>197</v>
      </c>
      <c r="C39" s="462"/>
      <c r="D39" s="462"/>
      <c r="E39" s="463"/>
    </row>
    <row r="40" spans="1:5" ht="15" thickBot="1" x14ac:dyDescent="0.25">
      <c r="A40" s="461"/>
      <c r="B40" s="291" t="s">
        <v>135</v>
      </c>
      <c r="C40" s="286" t="s">
        <v>136</v>
      </c>
      <c r="D40" s="286" t="s">
        <v>137</v>
      </c>
      <c r="E40" s="292" t="s">
        <v>138</v>
      </c>
    </row>
    <row r="41" spans="1:5" x14ac:dyDescent="0.2">
      <c r="A41" s="272" t="s">
        <v>106</v>
      </c>
      <c r="B41" s="375">
        <f>CEILING((B6*Koeficient!$D$7),1)</f>
        <v>1335962</v>
      </c>
      <c r="C41" s="376">
        <f>CEILING((C6*Koeficient!$D$7),1)</f>
        <v>1405510</v>
      </c>
      <c r="D41" s="376">
        <f>CEILING((D6*Koeficient!$D$7),1)</f>
        <v>2214486</v>
      </c>
      <c r="E41" s="384" t="s">
        <v>143</v>
      </c>
    </row>
    <row r="42" spans="1:5" x14ac:dyDescent="0.2">
      <c r="A42" s="273" t="s">
        <v>107</v>
      </c>
      <c r="B42" s="378">
        <f>CEILING((B7*Koeficient!$D$7),1)</f>
        <v>2583267</v>
      </c>
      <c r="C42" s="379">
        <f>CEILING((C7*Koeficient!$D$7),1)</f>
        <v>2403254</v>
      </c>
      <c r="D42" s="379">
        <f>CEILING((D7*Koeficient!$D$7),1)</f>
        <v>2271607</v>
      </c>
      <c r="E42" s="380">
        <f>CEILING((E7*Koeficient!$D$7),1)</f>
        <v>2503132</v>
      </c>
    </row>
    <row r="43" spans="1:5" x14ac:dyDescent="0.2">
      <c r="A43" s="273" t="s">
        <v>108</v>
      </c>
      <c r="B43" s="378">
        <f>CEILING((B8*Koeficient!$D$7),1)</f>
        <v>2226603</v>
      </c>
      <c r="C43" s="379">
        <f>CEILING((C8*Koeficient!$D$7),1)</f>
        <v>2516522</v>
      </c>
      <c r="D43" s="379">
        <f>CEILING((D8*Koeficient!$D$7),1)</f>
        <v>2101262</v>
      </c>
      <c r="E43" s="380">
        <f>CEILING((E8*Koeficient!$D$7),1)</f>
        <v>2345968</v>
      </c>
    </row>
    <row r="44" spans="1:5" x14ac:dyDescent="0.2">
      <c r="A44" s="273" t="s">
        <v>109</v>
      </c>
      <c r="B44" s="378">
        <f>CEILING((B9*Koeficient!$D$7),1)</f>
        <v>1830196</v>
      </c>
      <c r="C44" s="379">
        <f>CEILING((C9*Koeficient!$D$7),1)</f>
        <v>1860552</v>
      </c>
      <c r="D44" s="379">
        <f>CEILING((D9*Koeficient!$D$7),1)</f>
        <v>2373610</v>
      </c>
      <c r="E44" s="385" t="s">
        <v>143</v>
      </c>
    </row>
    <row r="45" spans="1:5" x14ac:dyDescent="0.2">
      <c r="A45" s="273" t="s">
        <v>110</v>
      </c>
      <c r="B45" s="378">
        <f>CEILING((B10*Koeficient!$D$7),1)</f>
        <v>2218451</v>
      </c>
      <c r="C45" s="379">
        <f>CEILING((C10*Koeficient!$D$7),1)</f>
        <v>2153079</v>
      </c>
      <c r="D45" s="386" t="s">
        <v>54</v>
      </c>
      <c r="E45" s="380">
        <f>CEILING((E10*Koeficient!$D$7),1)</f>
        <v>3445161</v>
      </c>
    </row>
    <row r="46" spans="1:5" ht="15" thickBot="1" x14ac:dyDescent="0.25">
      <c r="A46" s="274" t="s">
        <v>111</v>
      </c>
      <c r="B46" s="381">
        <f>CEILING((B11*Koeficient!$D$7),1)</f>
        <v>3192653</v>
      </c>
      <c r="C46" s="393">
        <f>CEILING((C11*Koeficient!$D$7),1)</f>
        <v>2336278</v>
      </c>
      <c r="D46" s="387" t="s">
        <v>143</v>
      </c>
      <c r="E46" s="383">
        <f>CEILING((E11*Koeficient!$D$7),1)</f>
        <v>2885502</v>
      </c>
    </row>
  </sheetData>
  <sheetProtection algorithmName="SHA-512" hashValue="HlpE9KmKGgIzK6NF3Zel0rUnDbds0RpaplKRq+ZwinwoSVjnrirAhG+s2oXBJ5T3jX7WzsUpxBZtCEB8Lyak1w==" saltValue="Q8LOCuaPhzb4lRGO9hfDYQ==" spinCount="100000" sheet="1" objects="1" scenarios="1"/>
  <mergeCells count="14">
    <mergeCell ref="A3:E3"/>
    <mergeCell ref="A13:F13"/>
    <mergeCell ref="A29:A30"/>
    <mergeCell ref="B29:E29"/>
    <mergeCell ref="A28:E28"/>
    <mergeCell ref="B4:E4"/>
    <mergeCell ref="A4:A5"/>
    <mergeCell ref="A14:A16"/>
    <mergeCell ref="A18:E18"/>
    <mergeCell ref="A38:E38"/>
    <mergeCell ref="A39:A40"/>
    <mergeCell ref="B39:E39"/>
    <mergeCell ref="A19:A20"/>
    <mergeCell ref="B19:E1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1" sqref="B1"/>
    </sheetView>
  </sheetViews>
  <sheetFormatPr defaultRowHeight="14.25" x14ac:dyDescent="0.2"/>
  <cols>
    <col min="1" max="1" width="13.125" customWidth="1"/>
    <col min="2" max="5" width="12.625" customWidth="1"/>
    <col min="6" max="6" width="10" style="282" customWidth="1"/>
  </cols>
  <sheetData>
    <row r="1" spans="1:6" s="359" customFormat="1" ht="26.1" customHeight="1" x14ac:dyDescent="0.25">
      <c r="A1" s="359" t="s">
        <v>201</v>
      </c>
      <c r="B1" s="361"/>
      <c r="C1" s="361"/>
      <c r="D1" s="361"/>
      <c r="E1" s="361"/>
      <c r="F1" s="360"/>
    </row>
    <row r="2" spans="1:6" ht="15" thickBot="1" x14ac:dyDescent="0.25">
      <c r="A2" s="261"/>
      <c r="B2" s="261"/>
      <c r="C2" s="261"/>
      <c r="D2" s="261"/>
      <c r="E2" s="261"/>
    </row>
    <row r="3" spans="1:6" ht="26.1" customHeight="1" thickBot="1" x14ac:dyDescent="0.25">
      <c r="A3" s="457" t="s">
        <v>198</v>
      </c>
      <c r="B3" s="458"/>
      <c r="C3" s="458"/>
      <c r="D3" s="458"/>
      <c r="E3" s="459"/>
    </row>
    <row r="4" spans="1:6" ht="18" customHeight="1" thickBot="1" x14ac:dyDescent="0.25">
      <c r="A4" s="473" t="s">
        <v>134</v>
      </c>
      <c r="B4" s="475" t="s">
        <v>197</v>
      </c>
      <c r="C4" s="476"/>
      <c r="D4" s="476"/>
      <c r="E4" s="477"/>
    </row>
    <row r="5" spans="1:6" ht="15" thickBot="1" x14ac:dyDescent="0.25">
      <c r="A5" s="474"/>
      <c r="B5" s="338" t="s">
        <v>135</v>
      </c>
      <c r="C5" s="339" t="s">
        <v>136</v>
      </c>
      <c r="D5" s="339" t="s">
        <v>137</v>
      </c>
      <c r="E5" s="340" t="s">
        <v>138</v>
      </c>
    </row>
    <row r="6" spans="1:6" x14ac:dyDescent="0.2">
      <c r="A6" s="296" t="s">
        <v>101</v>
      </c>
      <c r="B6" s="268">
        <f>B14*ČSÚ_ceny!I91</f>
        <v>1229568</v>
      </c>
      <c r="C6" s="268">
        <f>C$14*ČSÚ_ceny!J$91</f>
        <v>1345608</v>
      </c>
      <c r="D6" s="268">
        <f>D$14*ČSÚ_ceny!K$91</f>
        <v>2064150</v>
      </c>
      <c r="E6" s="297" t="s">
        <v>143</v>
      </c>
    </row>
    <row r="7" spans="1:6" x14ac:dyDescent="0.2">
      <c r="A7" s="296" t="s">
        <v>102</v>
      </c>
      <c r="B7" s="268">
        <f>B$14*ČSÚ_ceny!I$92</f>
        <v>1339392</v>
      </c>
      <c r="C7" s="268">
        <f>C$14*ČSÚ_ceny!J$92</f>
        <v>1569744</v>
      </c>
      <c r="D7" s="268">
        <f>D$14*ČSÚ_ceny!K$92</f>
        <v>2291025</v>
      </c>
      <c r="E7" s="297" t="s">
        <v>143</v>
      </c>
    </row>
    <row r="8" spans="1:6" x14ac:dyDescent="0.2">
      <c r="A8" s="296" t="s">
        <v>103</v>
      </c>
      <c r="B8" s="268">
        <f>B$14*ČSÚ_ceny!I$93</f>
        <v>1463808</v>
      </c>
      <c r="C8" s="268">
        <f>C$14*ČSÚ_ceny!J$93</f>
        <v>1728144</v>
      </c>
      <c r="D8" s="268">
        <f>D$14*ČSÚ_ceny!K$93</f>
        <v>2357025</v>
      </c>
      <c r="E8" s="297" t="s">
        <v>143</v>
      </c>
    </row>
    <row r="9" spans="1:6" ht="15" thickBot="1" x14ac:dyDescent="0.25">
      <c r="A9" s="298" t="s">
        <v>104</v>
      </c>
      <c r="B9" s="299">
        <f>B$14*ČSÚ_ceny!I$94</f>
        <v>1548288</v>
      </c>
      <c r="C9" s="299">
        <f>C$14*ČSÚ_ceny!J$94</f>
        <v>1973664</v>
      </c>
      <c r="D9" s="299">
        <f>D$14*ČSÚ_ceny!K$94</f>
        <v>2527800</v>
      </c>
      <c r="E9" s="300">
        <f>E$14*ČSÚ_ceny!L$94</f>
        <v>2843554</v>
      </c>
    </row>
    <row r="10" spans="1:6" ht="15" thickBot="1" x14ac:dyDescent="0.25">
      <c r="A10" s="261"/>
      <c r="B10" s="261"/>
      <c r="C10" s="261"/>
      <c r="D10" s="261"/>
      <c r="E10" s="261"/>
    </row>
    <row r="11" spans="1:6" ht="26.1" customHeight="1" thickBot="1" x14ac:dyDescent="0.25">
      <c r="A11" s="457" t="s">
        <v>178</v>
      </c>
      <c r="B11" s="458"/>
      <c r="C11" s="458"/>
      <c r="D11" s="458"/>
      <c r="E11" s="459"/>
      <c r="F11" s="288"/>
    </row>
    <row r="12" spans="1:6" ht="15" thickBot="1" x14ac:dyDescent="0.25">
      <c r="A12" s="478" t="s">
        <v>197</v>
      </c>
      <c r="B12" s="304" t="s">
        <v>135</v>
      </c>
      <c r="C12" s="305" t="s">
        <v>136</v>
      </c>
      <c r="D12" s="305" t="s">
        <v>137</v>
      </c>
      <c r="E12" s="306" t="s">
        <v>138</v>
      </c>
      <c r="F12" s="335"/>
    </row>
    <row r="13" spans="1:6" x14ac:dyDescent="0.2">
      <c r="A13" s="471"/>
      <c r="B13" s="311">
        <f>((ČSÚ_velikost!C60*ČSÚ_velikost!D60)+(ČSÚ_velikost!H60*ČSÚ_velikost!I60)+(ČSÚ_velikost!M60*ČSÚ_velikost!N60))/(ČSÚ_velikost!M60+ČSÚ_velikost!H60+ČSÚ_velikost!C60)</f>
        <v>768.00455580865605</v>
      </c>
      <c r="C13" s="307">
        <f>((ČSÚ_velikost!C61*ČSÚ_velikost!D61)+(ČSÚ_velikost!H61*ČSÚ_velikost!I61)+(ČSÚ_velikost!N61*ČSÚ_velikost!M61))/(ČSÚ_velikost!M61+ČSÚ_velikost!H61+ČSÚ_velikost!C61)</f>
        <v>791.61847389558238</v>
      </c>
      <c r="D13" s="307">
        <f>((ČSÚ_velikost!C62*ČSÚ_velikost!D62)+(ČSÚ_velikost!H62*ČSÚ_velikost!I62)+(ČSÚ_velikost!M62*ČSÚ_velikost!N62))/(ČSÚ_velikost!M62+ČSÚ_velikost!H62+ČSÚ_velikost!C62)</f>
        <v>825.32894736842104</v>
      </c>
      <c r="E13" s="309">
        <f>((ČSÚ_velikost!C63*ČSÚ_velikost!D63)+(ČSÚ_velikost!H63*ČSÚ_velikost!I63)+(ČSÚ_velikost!M63*ČSÚ_velikost!N63))/(ČSÚ_velikost!M63+ČSÚ_velikost!H63+ČSÚ_velikost!C63)</f>
        <v>706.80281690140851</v>
      </c>
      <c r="F13" s="317" t="s">
        <v>199</v>
      </c>
    </row>
    <row r="14" spans="1:6" ht="15" thickBot="1" x14ac:dyDescent="0.25">
      <c r="A14" s="479"/>
      <c r="B14" s="312">
        <v>768</v>
      </c>
      <c r="C14" s="308">
        <v>792</v>
      </c>
      <c r="D14" s="308">
        <v>825</v>
      </c>
      <c r="E14" s="310">
        <v>707</v>
      </c>
      <c r="F14" s="331" t="s">
        <v>202</v>
      </c>
    </row>
    <row r="15" spans="1:6" ht="15" thickBot="1" x14ac:dyDescent="0.25">
      <c r="A15" s="261"/>
      <c r="B15" s="262"/>
      <c r="C15" s="262"/>
      <c r="D15" s="262"/>
      <c r="E15" s="262"/>
    </row>
    <row r="16" spans="1:6" ht="26.1" customHeight="1" thickBot="1" x14ac:dyDescent="0.25">
      <c r="A16" s="457" t="s">
        <v>179</v>
      </c>
      <c r="B16" s="458"/>
      <c r="C16" s="458"/>
      <c r="D16" s="458"/>
      <c r="E16" s="459"/>
    </row>
    <row r="17" spans="1:11" s="252" customFormat="1" ht="18" customHeight="1" thickBot="1" x14ac:dyDescent="0.25">
      <c r="A17" s="473" t="s">
        <v>134</v>
      </c>
      <c r="B17" s="475" t="s">
        <v>197</v>
      </c>
      <c r="C17" s="476"/>
      <c r="D17" s="476"/>
      <c r="E17" s="477"/>
      <c r="F17" s="282"/>
    </row>
    <row r="18" spans="1:11" ht="15" thickBot="1" x14ac:dyDescent="0.25">
      <c r="A18" s="474"/>
      <c r="B18" s="305" t="s">
        <v>135</v>
      </c>
      <c r="C18" s="305" t="s">
        <v>136</v>
      </c>
      <c r="D18" s="305" t="s">
        <v>137</v>
      </c>
      <c r="E18" s="313" t="s">
        <v>138</v>
      </c>
    </row>
    <row r="19" spans="1:11" x14ac:dyDescent="0.2">
      <c r="A19" s="296" t="s">
        <v>101</v>
      </c>
      <c r="B19" s="268">
        <f>ČSÚ_pozemky!C100*ČSÚ_pozemky!D100</f>
        <v>196283</v>
      </c>
      <c r="C19" s="268">
        <f>ČSÚ_pozemky!C101*ČSÚ_pozemky!D101</f>
        <v>260416</v>
      </c>
      <c r="D19" s="268">
        <f>ČSÚ_pozemky!C102*ČSÚ_pozemky!D102</f>
        <v>451136</v>
      </c>
      <c r="E19" s="269" t="s">
        <v>143</v>
      </c>
    </row>
    <row r="20" spans="1:11" x14ac:dyDescent="0.2">
      <c r="A20" s="296" t="s">
        <v>102</v>
      </c>
      <c r="B20" s="268">
        <f>ČSÚ_pozemky!$C248*ČSÚ_pozemky!$D248</f>
        <v>182352</v>
      </c>
      <c r="C20" s="268">
        <f>ČSÚ_pozemky!C249*ČSÚ_pozemky!D249</f>
        <v>262484</v>
      </c>
      <c r="D20" s="268">
        <f>ČSÚ_pozemky!C250*ČSÚ_pozemky!D250</f>
        <v>628452</v>
      </c>
      <c r="E20" s="269" t="s">
        <v>143</v>
      </c>
    </row>
    <row r="21" spans="1:11" x14ac:dyDescent="0.2">
      <c r="A21" s="296" t="s">
        <v>103</v>
      </c>
      <c r="B21" s="268">
        <f>ČSÚ_pozemky!$C257*ČSÚ_pozemky!$D257</f>
        <v>194304</v>
      </c>
      <c r="C21" s="268">
        <f>ČSÚ_pozemky!C258*ČSÚ_pozemky!D258</f>
        <v>311148</v>
      </c>
      <c r="D21" s="268">
        <f>ČSÚ_pozemky!C259*ČSÚ_pozemky!D259</f>
        <v>404547</v>
      </c>
      <c r="E21" s="269" t="s">
        <v>143</v>
      </c>
    </row>
    <row r="22" spans="1:11" ht="15" thickBot="1" x14ac:dyDescent="0.25">
      <c r="A22" s="314" t="s">
        <v>104</v>
      </c>
      <c r="B22" s="293">
        <f>ČSÚ_pozemky!C266*ČSÚ_pozemky!D266</f>
        <v>249158</v>
      </c>
      <c r="C22" s="293">
        <f>ČSÚ_pozemky!C267*ČSÚ_pozemky!D267</f>
        <v>330333</v>
      </c>
      <c r="D22" s="293">
        <f>ČSÚ_pozemky!C268*ČSÚ_pozemky!D268</f>
        <v>478140</v>
      </c>
      <c r="E22" s="271">
        <f>ČSÚ_pozemky!C269*ČSÚ_pozemky!D269</f>
        <v>649944</v>
      </c>
    </row>
    <row r="23" spans="1:11" ht="15" thickBot="1" x14ac:dyDescent="0.25">
      <c r="A23" s="261"/>
      <c r="B23" s="261"/>
      <c r="C23" s="261"/>
      <c r="D23" s="261"/>
      <c r="E23" s="261"/>
    </row>
    <row r="24" spans="1:11" ht="26.1" customHeight="1" thickBot="1" x14ac:dyDescent="0.25">
      <c r="A24" s="457" t="s">
        <v>226</v>
      </c>
      <c r="B24" s="458"/>
      <c r="C24" s="458"/>
      <c r="D24" s="458"/>
      <c r="E24" s="459"/>
    </row>
    <row r="25" spans="1:11" s="252" customFormat="1" ht="18" customHeight="1" thickBot="1" x14ac:dyDescent="0.25">
      <c r="A25" s="473" t="s">
        <v>134</v>
      </c>
      <c r="B25" s="475" t="s">
        <v>197</v>
      </c>
      <c r="C25" s="476"/>
      <c r="D25" s="476"/>
      <c r="E25" s="477"/>
      <c r="F25" s="282"/>
      <c r="G25"/>
      <c r="H25"/>
      <c r="I25"/>
      <c r="J25"/>
      <c r="K25"/>
    </row>
    <row r="26" spans="1:11" ht="15" thickBot="1" x14ac:dyDescent="0.25">
      <c r="A26" s="474"/>
      <c r="B26" s="305" t="s">
        <v>135</v>
      </c>
      <c r="C26" s="305" t="s">
        <v>136</v>
      </c>
      <c r="D26" s="305" t="s">
        <v>137</v>
      </c>
      <c r="E26" s="313" t="s">
        <v>138</v>
      </c>
    </row>
    <row r="27" spans="1:11" x14ac:dyDescent="0.2">
      <c r="A27" s="315" t="s">
        <v>101</v>
      </c>
      <c r="B27" s="375">
        <f>CEILING(((B19+B6)*Koeficient!$D$7),1)</f>
        <v>1725280</v>
      </c>
      <c r="C27" s="376">
        <f>CEILING(((C19+C6)*Koeficient!$D$7),1)</f>
        <v>1943290</v>
      </c>
      <c r="D27" s="376">
        <f>CEILING(((D19+D6)*Koeficient!$D$7),1)</f>
        <v>3043497</v>
      </c>
      <c r="E27" s="377" t="s">
        <v>143</v>
      </c>
    </row>
    <row r="28" spans="1:11" x14ac:dyDescent="0.2">
      <c r="A28" s="315" t="s">
        <v>102</v>
      </c>
      <c r="B28" s="378">
        <f>CEILING(((B20+B7)*Koeficient!$D$7),1)</f>
        <v>1841311</v>
      </c>
      <c r="C28" s="379">
        <f>CEILING(((C20+C7)*Koeficient!$D$7),1)</f>
        <v>2216996</v>
      </c>
      <c r="D28" s="379">
        <f>CEILING(((D20+D7)*Koeficient!$D$7),1)</f>
        <v>3532568</v>
      </c>
      <c r="E28" s="380" t="s">
        <v>143</v>
      </c>
    </row>
    <row r="29" spans="1:11" x14ac:dyDescent="0.2">
      <c r="A29" s="315" t="s">
        <v>103</v>
      </c>
      <c r="B29" s="378">
        <f>CEILING(((B21+B8)*Koeficient!$D$7),1)</f>
        <v>2006316</v>
      </c>
      <c r="C29" s="379">
        <f>CEILING(((C21+C8)*Koeficient!$D$7),1)</f>
        <v>2467544</v>
      </c>
      <c r="D29" s="379">
        <f>CEILING(((D21+D8)*Koeficient!$D$7),1)</f>
        <v>3341503</v>
      </c>
      <c r="E29" s="380" t="s">
        <v>143</v>
      </c>
    </row>
    <row r="30" spans="1:11" ht="15" thickBot="1" x14ac:dyDescent="0.25">
      <c r="A30" s="316" t="s">
        <v>104</v>
      </c>
      <c r="B30" s="381">
        <f>CEILING(((B22+B9)*Koeficient!$D$7),1)</f>
        <v>2174910</v>
      </c>
      <c r="C30" s="382">
        <f>CEILING(((C22+C9)*Koeficient!$D$7),1)</f>
        <v>2787837</v>
      </c>
      <c r="D30" s="382">
        <f>CEILING(((D22+D9)*Koeficient!$D$7),1)</f>
        <v>3637188</v>
      </c>
      <c r="E30" s="383">
        <f>CEILING(((E22+E9)*Koeficient!$D$7),1)</f>
        <v>4227133</v>
      </c>
    </row>
    <row r="31" spans="1:11" ht="15" thickBot="1" x14ac:dyDescent="0.25">
      <c r="A31" s="261"/>
      <c r="B31" s="261"/>
      <c r="C31" s="261"/>
      <c r="D31" s="261"/>
      <c r="E31" s="261"/>
    </row>
    <row r="32" spans="1:11" ht="15.75" thickBot="1" x14ac:dyDescent="0.25">
      <c r="A32" s="457" t="s">
        <v>227</v>
      </c>
      <c r="B32" s="458"/>
      <c r="C32" s="458"/>
      <c r="D32" s="458"/>
      <c r="E32" s="459"/>
    </row>
    <row r="33" spans="1:5" ht="15" thickBot="1" x14ac:dyDescent="0.25">
      <c r="A33" s="473" t="s">
        <v>134</v>
      </c>
      <c r="B33" s="475" t="s">
        <v>197</v>
      </c>
      <c r="C33" s="476"/>
      <c r="D33" s="476"/>
      <c r="E33" s="477"/>
    </row>
    <row r="34" spans="1:5" ht="15" thickBot="1" x14ac:dyDescent="0.25">
      <c r="A34" s="474"/>
      <c r="B34" s="305" t="s">
        <v>135</v>
      </c>
      <c r="C34" s="305" t="s">
        <v>136</v>
      </c>
      <c r="D34" s="305" t="s">
        <v>137</v>
      </c>
      <c r="E34" s="313" t="s">
        <v>138</v>
      </c>
    </row>
    <row r="35" spans="1:5" x14ac:dyDescent="0.2">
      <c r="A35" s="315" t="s">
        <v>101</v>
      </c>
      <c r="B35" s="375">
        <f>CEILING((B6*Koeficient!$D$7),1)</f>
        <v>1487778</v>
      </c>
      <c r="C35" s="376">
        <f>CEILING((C6*Koeficient!$D$7),1)</f>
        <v>1628186</v>
      </c>
      <c r="D35" s="376">
        <f>CEILING((D6*Koeficient!$D$7),1)</f>
        <v>2497622</v>
      </c>
      <c r="E35" s="377" t="s">
        <v>143</v>
      </c>
    </row>
    <row r="36" spans="1:5" x14ac:dyDescent="0.2">
      <c r="A36" s="315" t="s">
        <v>102</v>
      </c>
      <c r="B36" s="378">
        <f>CEILING((B7*Koeficient!$D$7),1)</f>
        <v>1620665</v>
      </c>
      <c r="C36" s="379">
        <f>CEILING((C7*Koeficient!$D$7),1)</f>
        <v>1899391</v>
      </c>
      <c r="D36" s="379">
        <f>CEILING((D7*Koeficient!$D$7),1)</f>
        <v>2772141</v>
      </c>
      <c r="E36" s="380" t="s">
        <v>143</v>
      </c>
    </row>
    <row r="37" spans="1:5" x14ac:dyDescent="0.2">
      <c r="A37" s="315" t="s">
        <v>103</v>
      </c>
      <c r="B37" s="378">
        <f>CEILING((B8*Koeficient!$D$7),1)</f>
        <v>1771208</v>
      </c>
      <c r="C37" s="379">
        <f>CEILING((C8*Koeficient!$D$7),1)</f>
        <v>2091055</v>
      </c>
      <c r="D37" s="379">
        <f>CEILING((D8*Koeficient!$D$7),1)</f>
        <v>2852001</v>
      </c>
      <c r="E37" s="380" t="s">
        <v>143</v>
      </c>
    </row>
    <row r="38" spans="1:5" ht="15" thickBot="1" x14ac:dyDescent="0.25">
      <c r="A38" s="316" t="s">
        <v>104</v>
      </c>
      <c r="B38" s="381">
        <f>CEILING((B9*Koeficient!$D$7),1)</f>
        <v>1873429</v>
      </c>
      <c r="C38" s="382">
        <f>CEILING((C9*Koeficient!$D$7),1)</f>
        <v>2388134</v>
      </c>
      <c r="D38" s="382">
        <f>CEILING((D9*Koeficient!$D$7),1)</f>
        <v>3058638</v>
      </c>
      <c r="E38" s="383">
        <f>CEILING((E9*Koeficient!$D$7),1)</f>
        <v>3440701</v>
      </c>
    </row>
  </sheetData>
  <sheetProtection algorithmName="SHA-512" hashValue="UzIOoKMCHuq3ZEy1Yu06hkqWo0onlJ+Z1a6ZM5Ylf4jYe/Tw3F8VHzX7t7QOFn90CgwCBFzMJ4JN2Iln/7n1Uw==" saltValue="+3qC0roqLOhNQap476gSmg==" spinCount="100000" sheet="1" objects="1" scenarios="1"/>
  <mergeCells count="14">
    <mergeCell ref="A3:E3"/>
    <mergeCell ref="B4:E4"/>
    <mergeCell ref="A4:A5"/>
    <mergeCell ref="A11:E11"/>
    <mergeCell ref="A16:E16"/>
    <mergeCell ref="A12:A14"/>
    <mergeCell ref="A32:E32"/>
    <mergeCell ref="A33:A34"/>
    <mergeCell ref="B33:E33"/>
    <mergeCell ref="B25:E25"/>
    <mergeCell ref="B17:E17"/>
    <mergeCell ref="A17:A18"/>
    <mergeCell ref="A25:A26"/>
    <mergeCell ref="A24:E2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C1" sqref="C1"/>
    </sheetView>
  </sheetViews>
  <sheetFormatPr defaultRowHeight="14.25" x14ac:dyDescent="0.2"/>
  <cols>
    <col min="1" max="5" width="12.625" customWidth="1"/>
    <col min="6" max="6" width="10" style="282" customWidth="1"/>
  </cols>
  <sheetData>
    <row r="1" spans="1:6" s="359" customFormat="1" ht="26.1" customHeight="1" x14ac:dyDescent="0.25">
      <c r="A1" s="359" t="s">
        <v>204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52" t="s">
        <v>198</v>
      </c>
      <c r="B3" s="480"/>
      <c r="C3" s="480"/>
      <c r="D3" s="480"/>
      <c r="E3" s="454"/>
      <c r="F3" s="334"/>
    </row>
    <row r="4" spans="1:6" s="252" customFormat="1" ht="18" customHeight="1" thickBot="1" x14ac:dyDescent="0.25">
      <c r="A4" s="473" t="s">
        <v>134</v>
      </c>
      <c r="B4" s="475" t="s">
        <v>197</v>
      </c>
      <c r="C4" s="476"/>
      <c r="D4" s="476"/>
      <c r="E4" s="477"/>
      <c r="F4" s="282"/>
    </row>
    <row r="5" spans="1:6" ht="15" thickBot="1" x14ac:dyDescent="0.25">
      <c r="A5" s="481"/>
      <c r="B5" s="324" t="s">
        <v>135</v>
      </c>
      <c r="C5" s="324" t="s">
        <v>136</v>
      </c>
      <c r="D5" s="324" t="s">
        <v>137</v>
      </c>
      <c r="E5" s="325" t="s">
        <v>138</v>
      </c>
    </row>
    <row r="6" spans="1:6" x14ac:dyDescent="0.2">
      <c r="A6" s="320" t="s">
        <v>95</v>
      </c>
      <c r="B6" s="268">
        <f>$B$15*ČSÚ_ceny!$I85</f>
        <v>964890</v>
      </c>
      <c r="C6" s="268">
        <f>$C$15*ČSÚ_ceny!$J85</f>
        <v>1289340</v>
      </c>
      <c r="D6" s="268">
        <f>$D$15*ČSÚ_ceny!$K85</f>
        <v>2033608</v>
      </c>
      <c r="E6" s="297" t="s">
        <v>143</v>
      </c>
    </row>
    <row r="7" spans="1:6" x14ac:dyDescent="0.2">
      <c r="A7" s="320" t="s">
        <v>96</v>
      </c>
      <c r="B7" s="268">
        <f>$B$15*ČSÚ_ceny!$I86</f>
        <v>1713940</v>
      </c>
      <c r="C7" s="268">
        <f>$C$15*ČSÚ_ceny!$J86</f>
        <v>2019966</v>
      </c>
      <c r="D7" s="268">
        <f>$D$15*ČSÚ_ceny!$K86</f>
        <v>1637747</v>
      </c>
      <c r="E7" s="297">
        <f>$E$15*ČSÚ_ceny!$L86</f>
        <v>3217148</v>
      </c>
    </row>
    <row r="8" spans="1:6" x14ac:dyDescent="0.2">
      <c r="A8" s="320" t="s">
        <v>97</v>
      </c>
      <c r="B8" s="268">
        <f>$B$15*ČSÚ_ceny!$I87</f>
        <v>1280130</v>
      </c>
      <c r="C8" s="268">
        <f>$C$15*ČSÚ_ceny!$J87</f>
        <v>1317238</v>
      </c>
      <c r="D8" s="268">
        <f>$D$15*ČSÚ_ceny!$K87</f>
        <v>2410581</v>
      </c>
      <c r="E8" s="297" t="s">
        <v>143</v>
      </c>
    </row>
    <row r="9" spans="1:6" x14ac:dyDescent="0.2">
      <c r="A9" s="320" t="s">
        <v>98</v>
      </c>
      <c r="B9" s="268">
        <f>$B$15*ČSÚ_ceny!$I88</f>
        <v>1194930</v>
      </c>
      <c r="C9" s="268">
        <f>$C$15*ČSÚ_ceny!$J88</f>
        <v>1426568</v>
      </c>
      <c r="D9" s="268">
        <f>$D$15*ČSÚ_ceny!$K88</f>
        <v>1970648</v>
      </c>
      <c r="E9" s="297" t="s">
        <v>143</v>
      </c>
    </row>
    <row r="10" spans="1:6" ht="15" thickBot="1" x14ac:dyDescent="0.25">
      <c r="A10" s="321" t="s">
        <v>99</v>
      </c>
      <c r="B10" s="299">
        <f>$B$15*ČSÚ_ceny!$I89</f>
        <v>1334800</v>
      </c>
      <c r="C10" s="299">
        <f>$C$15*ČSÚ_ceny!$J89</f>
        <v>1823172</v>
      </c>
      <c r="D10" s="299">
        <f>$D$15*ČSÚ_ceny!$K89</f>
        <v>2431830</v>
      </c>
      <c r="E10" s="300" t="s">
        <v>143</v>
      </c>
    </row>
    <row r="11" spans="1:6" ht="15" thickBot="1" x14ac:dyDescent="0.25">
      <c r="A11" s="261"/>
      <c r="B11" s="261"/>
      <c r="C11" s="261"/>
      <c r="D11" s="261"/>
      <c r="E11" s="261"/>
    </row>
    <row r="12" spans="1:6" ht="15.75" thickBot="1" x14ac:dyDescent="0.25">
      <c r="A12" s="452" t="s">
        <v>194</v>
      </c>
      <c r="B12" s="480"/>
      <c r="C12" s="480"/>
      <c r="D12" s="480"/>
      <c r="E12" s="480"/>
      <c r="F12" s="322"/>
    </row>
    <row r="13" spans="1:6" ht="15" thickBot="1" x14ac:dyDescent="0.25">
      <c r="A13" s="482" t="s">
        <v>197</v>
      </c>
      <c r="B13" s="304" t="s">
        <v>135</v>
      </c>
      <c r="C13" s="305" t="s">
        <v>136</v>
      </c>
      <c r="D13" s="305" t="s">
        <v>137</v>
      </c>
      <c r="E13" s="306" t="s">
        <v>138</v>
      </c>
      <c r="F13" s="332"/>
    </row>
    <row r="14" spans="1:6" x14ac:dyDescent="0.2">
      <c r="A14" s="483"/>
      <c r="B14" s="276">
        <f>((ČSÚ_velikost!C55*ČSÚ_velikost!D55)+(ČSÚ_velikost!H55*ČSÚ_velikost!I55)+(ČSÚ_velikost!M55*ČSÚ_velikost!N55))/(ČSÚ_velikost!M55+ČSÚ_velikost!H55+ČSÚ_velikost!C55)</f>
        <v>709.63201320132009</v>
      </c>
      <c r="C14" s="278">
        <f>((ČSÚ_velikost!C56*ČSÚ_velikost!D56)+(ČSÚ_velikost!H56*ČSÚ_velikost!I56)+(ČSÚ_velikost!M56*ČSÚ_velikost!N56))/(ČSÚ_velikost!M56+ČSÚ_velikost!H56+ČSÚ_velikost!C56)</f>
        <v>754</v>
      </c>
      <c r="D14" s="276">
        <f>((ČSÚ_velikost!C57*ČSÚ_velikost!D57)+(ČSÚ_velikost!H57*ČSÚ_velikost!I57)+(ČSÚ_velikost!M57*ČSÚ_velikost!N57))/(ČSÚ_velikost!M57+ČSÚ_velikost!H57+ČSÚ_velikost!C57)</f>
        <v>786.70297029702965</v>
      </c>
      <c r="E14" s="277">
        <f>((ČSÚ_velikost!C58*ČSÚ_velikost!D58)+(ČSÚ_velikost!H58*ČSÚ_velikost!I58)+(ČSÚ_velikost!M58*ČSÚ_velikost!N58))/(ČSÚ_velikost!M58+ČSÚ_velikost!H58+ČSÚ_velikost!C58)</f>
        <v>782.05</v>
      </c>
      <c r="F14" s="317" t="s">
        <v>199</v>
      </c>
    </row>
    <row r="15" spans="1:6" ht="15" thickBot="1" x14ac:dyDescent="0.25">
      <c r="A15" s="484"/>
      <c r="B15" s="264">
        <v>710</v>
      </c>
      <c r="C15" s="264">
        <v>754</v>
      </c>
      <c r="D15" s="264">
        <v>787</v>
      </c>
      <c r="E15" s="265">
        <v>782</v>
      </c>
      <c r="F15" s="331" t="s">
        <v>200</v>
      </c>
    </row>
    <row r="16" spans="1:6" ht="15" thickBot="1" x14ac:dyDescent="0.25">
      <c r="A16" s="261"/>
      <c r="B16" s="261"/>
      <c r="C16" s="261"/>
      <c r="D16" s="261"/>
      <c r="E16" s="261"/>
    </row>
    <row r="17" spans="1:13" ht="15.75" thickBot="1" x14ac:dyDescent="0.25">
      <c r="A17" s="452" t="s">
        <v>179</v>
      </c>
      <c r="B17" s="480"/>
      <c r="C17" s="480"/>
      <c r="D17" s="480"/>
      <c r="E17" s="454"/>
    </row>
    <row r="18" spans="1:13" s="252" customFormat="1" ht="15" customHeight="1" thickBot="1" x14ac:dyDescent="0.25">
      <c r="A18" s="473" t="s">
        <v>134</v>
      </c>
      <c r="B18" s="475" t="s">
        <v>197</v>
      </c>
      <c r="C18" s="476"/>
      <c r="D18" s="476"/>
      <c r="E18" s="477"/>
      <c r="F18" s="282"/>
    </row>
    <row r="19" spans="1:13" ht="14.25" customHeight="1" thickBot="1" x14ac:dyDescent="0.25">
      <c r="A19" s="481"/>
      <c r="B19" s="324" t="s">
        <v>135</v>
      </c>
      <c r="C19" s="324" t="s">
        <v>136</v>
      </c>
      <c r="D19" s="324" t="s">
        <v>137</v>
      </c>
      <c r="E19" s="306" t="s">
        <v>138</v>
      </c>
    </row>
    <row r="20" spans="1:13" x14ac:dyDescent="0.2">
      <c r="A20" s="329" t="s">
        <v>95</v>
      </c>
      <c r="B20" s="268">
        <f>ČSÚ_pozemky!C67*ČSÚ_pozemky!D67</f>
        <v>115269</v>
      </c>
      <c r="C20" s="268">
        <f>ČSÚ_pozemky!C68*ČSÚ_pozemky!D68</f>
        <v>167600</v>
      </c>
      <c r="D20" s="268">
        <f>ČSÚ_pozemky!C69*ČSÚ_pozemky!D69</f>
        <v>286867</v>
      </c>
      <c r="E20" s="297" t="s">
        <v>143</v>
      </c>
    </row>
    <row r="21" spans="1:13" x14ac:dyDescent="0.2">
      <c r="A21" s="320" t="s">
        <v>96</v>
      </c>
      <c r="B21" s="268">
        <f>ČSÚ_pozemky!C137*ČSÚ_pozemky!D137</f>
        <v>389980</v>
      </c>
      <c r="C21" s="268">
        <f>ČSÚ_pozemky!C138*ČSÚ_pozemky!D138</f>
        <v>449688</v>
      </c>
      <c r="D21" s="268">
        <f>ČSÚ_pozemky!C139*ČSÚ_pozemky!D139</f>
        <v>439682</v>
      </c>
      <c r="E21" s="297">
        <f>ČSÚ_pozemky!C140*ČSÚ_pozemky!D140</f>
        <v>865019</v>
      </c>
    </row>
    <row r="22" spans="1:13" x14ac:dyDescent="0.2">
      <c r="A22" s="320" t="s">
        <v>97</v>
      </c>
      <c r="B22" s="268">
        <f>ČSÚ_pozemky!C196*ČSÚ_pozemky!D196</f>
        <v>155379</v>
      </c>
      <c r="C22" s="268">
        <f>ČSÚ_pozemky!C197*ČSÚ_pozemky!D197</f>
        <v>209840</v>
      </c>
      <c r="D22" s="268">
        <f>ČSÚ_pozemky!C198*ČSÚ_pozemky!D198</f>
        <v>658080</v>
      </c>
      <c r="E22" s="297" t="s">
        <v>143</v>
      </c>
    </row>
    <row r="23" spans="1:13" x14ac:dyDescent="0.2">
      <c r="A23" s="320" t="s">
        <v>98</v>
      </c>
      <c r="B23" s="268">
        <f>ČSÚ_pozemky!C199*ČSÚ_pozemky!D199</f>
        <v>189333</v>
      </c>
      <c r="C23" s="268">
        <f>ČSÚ_pozemky!C200*ČSÚ_pozemky!D200</f>
        <v>269280</v>
      </c>
      <c r="D23" s="268">
        <f>ČSÚ_pozemky!C201*ČSÚ_pozemky!D201</f>
        <v>643290</v>
      </c>
      <c r="E23" s="297" t="s">
        <v>143</v>
      </c>
    </row>
    <row r="24" spans="1:13" ht="15" thickBot="1" x14ac:dyDescent="0.25">
      <c r="A24" s="321" t="s">
        <v>99</v>
      </c>
      <c r="B24" s="299">
        <f>ČSÚ_pozemky!C229*ČSÚ_pozemky!D229</f>
        <v>178920</v>
      </c>
      <c r="C24" s="299">
        <f>ČSÚ_pozemky!C230*ČSÚ_pozemky!D230</f>
        <v>306364</v>
      </c>
      <c r="D24" s="299">
        <f>ČSÚ_pozemky!C231*ČSÚ_pozemky!D231</f>
        <v>388058</v>
      </c>
      <c r="E24" s="300" t="s">
        <v>143</v>
      </c>
    </row>
    <row r="25" spans="1:13" ht="15" thickBot="1" x14ac:dyDescent="0.25">
      <c r="A25" s="261"/>
      <c r="B25" s="261"/>
      <c r="C25" s="261"/>
      <c r="D25" s="261"/>
      <c r="E25" s="261"/>
    </row>
    <row r="26" spans="1:13" ht="15.75" thickBot="1" x14ac:dyDescent="0.25">
      <c r="A26" s="452" t="s">
        <v>226</v>
      </c>
      <c r="B26" s="480"/>
      <c r="C26" s="480"/>
      <c r="D26" s="480"/>
      <c r="E26" s="454"/>
    </row>
    <row r="27" spans="1:13" s="252" customFormat="1" ht="15" thickBot="1" x14ac:dyDescent="0.25">
      <c r="A27" s="473" t="s">
        <v>134</v>
      </c>
      <c r="B27" s="475" t="s">
        <v>197</v>
      </c>
      <c r="C27" s="476"/>
      <c r="D27" s="476"/>
      <c r="E27" s="477"/>
      <c r="F27"/>
      <c r="G27"/>
      <c r="H27"/>
      <c r="I27"/>
      <c r="J27"/>
      <c r="K27"/>
      <c r="L27"/>
      <c r="M27"/>
    </row>
    <row r="28" spans="1:13" ht="15" thickBot="1" x14ac:dyDescent="0.25">
      <c r="A28" s="481"/>
      <c r="B28" s="324" t="s">
        <v>135</v>
      </c>
      <c r="C28" s="324" t="s">
        <v>136</v>
      </c>
      <c r="D28" s="324" t="s">
        <v>137</v>
      </c>
      <c r="E28" s="306" t="s">
        <v>138</v>
      </c>
      <c r="F28"/>
    </row>
    <row r="29" spans="1:13" x14ac:dyDescent="0.2">
      <c r="A29" s="329" t="s">
        <v>95</v>
      </c>
      <c r="B29" s="388">
        <f>CEILING(((B6+B20)*Koeficient!$D$7),1)</f>
        <v>1306993</v>
      </c>
      <c r="C29" s="376">
        <f>CEILING(((C6+C20)*Koeficient!$D$7),1)</f>
        <v>1762898</v>
      </c>
      <c r="D29" s="376">
        <f>CEILING(((D6+D20)*Koeficient!$D$7),1)</f>
        <v>2807775</v>
      </c>
      <c r="E29" s="389" t="s">
        <v>143</v>
      </c>
      <c r="F29"/>
    </row>
    <row r="30" spans="1:13" x14ac:dyDescent="0.2">
      <c r="A30" s="320" t="s">
        <v>96</v>
      </c>
      <c r="B30" s="390">
        <f>CEILING(((B7+B21)*Koeficient!$D$7),1)</f>
        <v>2545744</v>
      </c>
      <c r="C30" s="379">
        <f>CEILING(((C7+C21)*Koeficient!$D$7),1)</f>
        <v>2988282</v>
      </c>
      <c r="D30" s="379">
        <f>CEILING(((D7+D21)*Koeficient!$D$7),1)</f>
        <v>2513690</v>
      </c>
      <c r="E30" s="391">
        <f>CEILING(((E7+E21)*Koeficient!$D$7),1)</f>
        <v>4939423</v>
      </c>
      <c r="F30"/>
    </row>
    <row r="31" spans="1:13" x14ac:dyDescent="0.2">
      <c r="A31" s="320" t="s">
        <v>97</v>
      </c>
      <c r="B31" s="390">
        <f>CEILING(((B8+B22)*Koeficient!$D$7),1)</f>
        <v>1736966</v>
      </c>
      <c r="C31" s="379">
        <f>CEILING(((C8+C22)*Koeficient!$D$7),1)</f>
        <v>1847765</v>
      </c>
      <c r="D31" s="379">
        <f>CEILING(((D8+D22)*Koeficient!$D$7),1)</f>
        <v>3713080</v>
      </c>
      <c r="E31" s="391" t="s">
        <v>143</v>
      </c>
      <c r="F31"/>
    </row>
    <row r="32" spans="1:13" x14ac:dyDescent="0.2">
      <c r="A32" s="320" t="s">
        <v>98</v>
      </c>
      <c r="B32" s="390">
        <f>CEILING(((B9+B23)*Koeficient!$D$7),1)</f>
        <v>1674959</v>
      </c>
      <c r="C32" s="379">
        <f>CEILING(((C9+C23)*Koeficient!$D$7),1)</f>
        <v>2051977</v>
      </c>
      <c r="D32" s="379">
        <f>CEILING(((D9+D23)*Koeficient!$D$7),1)</f>
        <v>3162865</v>
      </c>
      <c r="E32" s="391" t="s">
        <v>143</v>
      </c>
      <c r="F32"/>
    </row>
    <row r="33" spans="1:6" ht="15" thickBot="1" x14ac:dyDescent="0.25">
      <c r="A33" s="321" t="s">
        <v>99</v>
      </c>
      <c r="B33" s="392">
        <f>CEILING(((B10+B24)*Koeficient!$D$7),1)</f>
        <v>1831602</v>
      </c>
      <c r="C33" s="393">
        <f>CEILING(((C10+C24)*Koeficient!$D$7),1)</f>
        <v>2576739</v>
      </c>
      <c r="D33" s="393">
        <f>CEILING(((D10+D24)*Koeficient!$D$7),1)</f>
        <v>3412065</v>
      </c>
      <c r="E33" s="394" t="s">
        <v>143</v>
      </c>
      <c r="F33"/>
    </row>
    <row r="34" spans="1:6" ht="15" thickBot="1" x14ac:dyDescent="0.25">
      <c r="B34" s="52"/>
      <c r="C34" s="52"/>
      <c r="D34" s="52"/>
      <c r="E34" s="52"/>
      <c r="F34"/>
    </row>
    <row r="35" spans="1:6" ht="15.75" thickBot="1" x14ac:dyDescent="0.25">
      <c r="A35" s="452" t="s">
        <v>227</v>
      </c>
      <c r="B35" s="480"/>
      <c r="C35" s="480"/>
      <c r="D35" s="480"/>
      <c r="E35" s="454"/>
      <c r="F35"/>
    </row>
    <row r="36" spans="1:6" ht="15" thickBot="1" x14ac:dyDescent="0.25">
      <c r="A36" s="473" t="s">
        <v>134</v>
      </c>
      <c r="B36" s="475" t="s">
        <v>197</v>
      </c>
      <c r="C36" s="476"/>
      <c r="D36" s="476"/>
      <c r="E36" s="477"/>
      <c r="F36"/>
    </row>
    <row r="37" spans="1:6" ht="15" thickBot="1" x14ac:dyDescent="0.25">
      <c r="A37" s="481"/>
      <c r="B37" s="324" t="s">
        <v>135</v>
      </c>
      <c r="C37" s="324" t="s">
        <v>136</v>
      </c>
      <c r="D37" s="324" t="s">
        <v>137</v>
      </c>
      <c r="E37" s="306" t="s">
        <v>138</v>
      </c>
      <c r="F37"/>
    </row>
    <row r="38" spans="1:6" x14ac:dyDescent="0.2">
      <c r="A38" s="329" t="s">
        <v>95</v>
      </c>
      <c r="B38" s="388">
        <f>CEILING((B6*Koeficient!$D$7),1)</f>
        <v>1167517</v>
      </c>
      <c r="C38" s="376">
        <f>CEILING((C6*Koeficient!$D$7),1)</f>
        <v>1560102</v>
      </c>
      <c r="D38" s="376">
        <f>CEILING((D6*Koeficient!$D$7),1)</f>
        <v>2460666</v>
      </c>
      <c r="E38" s="389" t="s">
        <v>143</v>
      </c>
      <c r="F38"/>
    </row>
    <row r="39" spans="1:6" x14ac:dyDescent="0.2">
      <c r="A39" s="320" t="s">
        <v>96</v>
      </c>
      <c r="B39" s="390">
        <f>CEILING((B7*Koeficient!$D$7),1)</f>
        <v>2073868</v>
      </c>
      <c r="C39" s="379">
        <f>CEILING((C7*Koeficient!$D$7),1)</f>
        <v>2444159</v>
      </c>
      <c r="D39" s="379">
        <f>CEILING((D7*Koeficient!$D$7),1)</f>
        <v>1981674</v>
      </c>
      <c r="E39" s="391">
        <f>CEILING((E7*Koeficient!$D$7),1)</f>
        <v>3892750</v>
      </c>
      <c r="F39"/>
    </row>
    <row r="40" spans="1:6" x14ac:dyDescent="0.2">
      <c r="A40" s="320" t="s">
        <v>97</v>
      </c>
      <c r="B40" s="390">
        <f>CEILING((B8*Koeficient!$D$7),1)</f>
        <v>1548958</v>
      </c>
      <c r="C40" s="379">
        <f>CEILING((C8*Koeficient!$D$7),1)</f>
        <v>1593858</v>
      </c>
      <c r="D40" s="379">
        <f>CEILING((D8*Koeficient!$D$7),1)</f>
        <v>2916804</v>
      </c>
      <c r="E40" s="391" t="s">
        <v>143</v>
      </c>
      <c r="F40"/>
    </row>
    <row r="41" spans="1:6" x14ac:dyDescent="0.2">
      <c r="A41" s="320" t="s">
        <v>98</v>
      </c>
      <c r="B41" s="390">
        <f>CEILING((B9*Koeficient!$D$7),1)</f>
        <v>1445866</v>
      </c>
      <c r="C41" s="379">
        <f>CEILING((C9*Koeficient!$D$7),1)</f>
        <v>1726148</v>
      </c>
      <c r="D41" s="379">
        <f>CEILING((D9*Koeficient!$D$7),1)</f>
        <v>2384485</v>
      </c>
      <c r="E41" s="391" t="s">
        <v>143</v>
      </c>
      <c r="F41"/>
    </row>
    <row r="42" spans="1:6" ht="15" thickBot="1" x14ac:dyDescent="0.25">
      <c r="A42" s="321" t="s">
        <v>99</v>
      </c>
      <c r="B42" s="392">
        <f>CEILING((B10*Koeficient!$D$7),1)</f>
        <v>1615108</v>
      </c>
      <c r="C42" s="393">
        <f>CEILING((C10*Koeficient!$D$7),1)</f>
        <v>2206039</v>
      </c>
      <c r="D42" s="393">
        <f>CEILING((D10*Koeficient!$D$7),1)</f>
        <v>2942515</v>
      </c>
      <c r="E42" s="394" t="s">
        <v>143</v>
      </c>
      <c r="F42"/>
    </row>
    <row r="43" spans="1:6" x14ac:dyDescent="0.2">
      <c r="F43"/>
    </row>
  </sheetData>
  <sheetProtection algorithmName="SHA-512" hashValue="kpXhlv1e4uh4RTWeEybhZSmvskRf+A04GgrnPq8mcR7BUux4Fiu5bEiCc5ybF3REoYJdwyngCrSo5FVnEnYnSg==" saltValue="GJfnHbqz5Uj8RaxLMOguAQ==" spinCount="100000" sheet="1" objects="1" scenarios="1"/>
  <mergeCells count="14">
    <mergeCell ref="A4:A5"/>
    <mergeCell ref="B4:E4"/>
    <mergeCell ref="A3:E3"/>
    <mergeCell ref="A12:E12"/>
    <mergeCell ref="A13:A15"/>
    <mergeCell ref="A35:E35"/>
    <mergeCell ref="A36:A37"/>
    <mergeCell ref="B36:E36"/>
    <mergeCell ref="A17:E17"/>
    <mergeCell ref="A18:A19"/>
    <mergeCell ref="B18:E18"/>
    <mergeCell ref="A27:A28"/>
    <mergeCell ref="B27:E27"/>
    <mergeCell ref="A26:E2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C1" sqref="C1"/>
    </sheetView>
  </sheetViews>
  <sheetFormatPr defaultRowHeight="14.25" x14ac:dyDescent="0.2"/>
  <cols>
    <col min="1" max="5" width="12.625" customWidth="1"/>
    <col min="6" max="6" width="10" style="282" customWidth="1"/>
  </cols>
  <sheetData>
    <row r="1" spans="1:6" s="359" customFormat="1" ht="26.1" customHeight="1" x14ac:dyDescent="0.25">
      <c r="A1" s="359" t="s">
        <v>205</v>
      </c>
      <c r="F1" s="360"/>
    </row>
    <row r="2" spans="1:6" s="252" customFormat="1" ht="15" thickBot="1" x14ac:dyDescent="0.25">
      <c r="F2" s="282"/>
    </row>
    <row r="3" spans="1:6" s="263" customFormat="1" ht="26.1" customHeight="1" thickBot="1" x14ac:dyDescent="0.25">
      <c r="A3" s="485" t="s">
        <v>198</v>
      </c>
      <c r="B3" s="486"/>
      <c r="C3" s="486"/>
      <c r="D3" s="486"/>
      <c r="E3" s="487"/>
      <c r="F3" s="334"/>
    </row>
    <row r="4" spans="1:6" s="252" customFormat="1" ht="18" customHeight="1" thickBot="1" x14ac:dyDescent="0.25">
      <c r="A4" s="488" t="s">
        <v>134</v>
      </c>
      <c r="B4" s="490" t="s">
        <v>197</v>
      </c>
      <c r="C4" s="491"/>
      <c r="D4" s="491"/>
      <c r="E4" s="492"/>
      <c r="F4" s="282"/>
    </row>
    <row r="5" spans="1:6" ht="15" thickBot="1" x14ac:dyDescent="0.25">
      <c r="A5" s="489"/>
      <c r="B5" s="326" t="s">
        <v>135</v>
      </c>
      <c r="C5" s="326" t="s">
        <v>136</v>
      </c>
      <c r="D5" s="326" t="s">
        <v>137</v>
      </c>
      <c r="E5" s="327" t="s">
        <v>138</v>
      </c>
    </row>
    <row r="6" spans="1:6" x14ac:dyDescent="0.2">
      <c r="A6" s="320" t="s">
        <v>87</v>
      </c>
      <c r="B6" s="268">
        <f>$B$17*ČSÚ_ceny!$I77</f>
        <v>1682976</v>
      </c>
      <c r="C6" s="268">
        <f>$C$17*ČSÚ_ceny!$J77</f>
        <v>2434377</v>
      </c>
      <c r="D6" s="268">
        <f>$D$17*ČSÚ_ceny!$K77</f>
        <v>2848311</v>
      </c>
      <c r="E6" s="297" t="s">
        <v>143</v>
      </c>
    </row>
    <row r="7" spans="1:6" x14ac:dyDescent="0.2">
      <c r="A7" s="320" t="s">
        <v>88</v>
      </c>
      <c r="B7" s="268" t="s">
        <v>143</v>
      </c>
      <c r="C7" s="268" t="s">
        <v>143</v>
      </c>
      <c r="D7" s="268" t="s">
        <v>143</v>
      </c>
      <c r="E7" s="297">
        <f>$E$17*ČSÚ_ceny!$L78</f>
        <v>4361328</v>
      </c>
    </row>
    <row r="8" spans="1:6" x14ac:dyDescent="0.2">
      <c r="A8" s="320" t="s">
        <v>89</v>
      </c>
      <c r="B8" s="268">
        <f>$B$17*ČSÚ_ceny!$I79</f>
        <v>2708704</v>
      </c>
      <c r="C8" s="268">
        <f>$C$17*ČSÚ_ceny!$J79</f>
        <v>2967800</v>
      </c>
      <c r="D8" s="268">
        <f>$D$17*ČSÚ_ceny!$K79</f>
        <v>4462884</v>
      </c>
      <c r="E8" s="297" t="s">
        <v>143</v>
      </c>
    </row>
    <row r="9" spans="1:6" x14ac:dyDescent="0.2">
      <c r="A9" s="320" t="s">
        <v>90</v>
      </c>
      <c r="B9" s="268">
        <f>$B$17*ČSÚ_ceny!$I80</f>
        <v>1863456</v>
      </c>
      <c r="C9" s="268">
        <f>$C$17*ČSÚ_ceny!$J80</f>
        <v>1932975</v>
      </c>
      <c r="D9" s="268">
        <f>$D$17*ČSÚ_ceny!$K80</f>
        <v>2482542</v>
      </c>
      <c r="E9" s="297" t="s">
        <v>143</v>
      </c>
    </row>
    <row r="10" spans="1:6" x14ac:dyDescent="0.2">
      <c r="A10" s="320" t="s">
        <v>91</v>
      </c>
      <c r="B10" s="268">
        <f>$B$17*ČSÚ_ceny!$I81</f>
        <v>1011440</v>
      </c>
      <c r="C10" s="268">
        <f>$C$17*ČSÚ_ceny!$J81</f>
        <v>1445631</v>
      </c>
      <c r="D10" s="268">
        <f>$D$17*ČSÚ_ceny!$K81</f>
        <v>2351970</v>
      </c>
      <c r="E10" s="297" t="s">
        <v>143</v>
      </c>
    </row>
    <row r="11" spans="1:6" x14ac:dyDescent="0.2">
      <c r="A11" s="320" t="s">
        <v>92</v>
      </c>
      <c r="B11" s="268">
        <f>$B$17*ČSÚ_ceny!$I82</f>
        <v>1708544</v>
      </c>
      <c r="C11" s="268">
        <f>$C$17*ČSÚ_ceny!$J82</f>
        <v>1924384</v>
      </c>
      <c r="D11" s="268">
        <f>$D$17*ČSÚ_ceny!$K82</f>
        <v>2017170</v>
      </c>
      <c r="E11" s="297" t="s">
        <v>143</v>
      </c>
    </row>
    <row r="12" spans="1:6" ht="15" thickBot="1" x14ac:dyDescent="0.25">
      <c r="A12" s="321" t="s">
        <v>93</v>
      </c>
      <c r="B12" s="299">
        <f>$B$17*ČSÚ_ceny!$I83</f>
        <v>1275392</v>
      </c>
      <c r="C12" s="299">
        <f>$C$17*ČSÚ_ceny!$J83</f>
        <v>1740849</v>
      </c>
      <c r="D12" s="299">
        <f>$D$17*ČSÚ_ceny!$K83</f>
        <v>2522718</v>
      </c>
      <c r="E12" s="300" t="s">
        <v>143</v>
      </c>
    </row>
    <row r="13" spans="1:6" ht="15" thickBot="1" x14ac:dyDescent="0.25">
      <c r="A13" s="261"/>
      <c r="B13" s="261"/>
      <c r="C13" s="261"/>
      <c r="D13" s="261"/>
      <c r="E13" s="261"/>
    </row>
    <row r="14" spans="1:6" ht="15.75" thickBot="1" x14ac:dyDescent="0.25">
      <c r="A14" s="485" t="s">
        <v>194</v>
      </c>
      <c r="B14" s="486"/>
      <c r="C14" s="486"/>
      <c r="D14" s="486"/>
      <c r="E14" s="486"/>
      <c r="F14" s="323"/>
    </row>
    <row r="15" spans="1:6" ht="15" thickBot="1" x14ac:dyDescent="0.25">
      <c r="A15" s="482" t="s">
        <v>197</v>
      </c>
      <c r="B15" s="304" t="s">
        <v>135</v>
      </c>
      <c r="C15" s="305" t="s">
        <v>136</v>
      </c>
      <c r="D15" s="305" t="s">
        <v>137</v>
      </c>
      <c r="E15" s="306" t="s">
        <v>138</v>
      </c>
      <c r="F15" s="332"/>
    </row>
    <row r="16" spans="1:6" x14ac:dyDescent="0.2">
      <c r="A16" s="483"/>
      <c r="B16" s="276">
        <f>((ČSÚ_velikost!C50*ČSÚ_velikost!D50)+(ČSÚ_velikost!H50*ČSÚ_velikost!I50)+(ČSÚ_velikost!M50*ČSÚ_velikost!N50))/(ČSÚ_velikost!M50+ČSÚ_velikost!H50+ČSÚ_velikost!C50)</f>
        <v>752.33076923076919</v>
      </c>
      <c r="C16" s="276">
        <f>((ČSÚ_velikost!C51*ČSÚ_velikost!D51)+(ČSÚ_velikost!H51*ČSÚ_velikost!I51)+(ČSÚ_velikost!M51*ČSÚ_velikost!N51))/(ČSÚ_velikost!M51+ČSÚ_velikost!H51+ČSÚ_velikost!C51)</f>
        <v>781.00198019801985</v>
      </c>
      <c r="D16" s="276">
        <f>((ČSÚ_velikost!C52*ČSÚ_velikost!D52)+(ČSÚ_velikost!H52*ČSÚ_velikost!I52)+(ČSÚ_velikost!M52*ČSÚ_velikost!N52))/(ČSÚ_velikost!M52+ČSÚ_velikost!H52+ČSÚ_velikost!C52)</f>
        <v>837.21383647798746</v>
      </c>
      <c r="E16" s="277">
        <f>((ČSÚ_velikost!C53*ČSÚ_velikost!D53)+(ČSÚ_velikost!H53*ČSÚ_velikost!I53)+(ČSÚ_velikost!M53*ČSÚ_velikost!N53))/(ČSÚ_velikost!M53+ČSÚ_velikost!H53+ČSÚ_velikost!C53)</f>
        <v>744</v>
      </c>
      <c r="F16" s="317" t="s">
        <v>199</v>
      </c>
    </row>
    <row r="17" spans="1:6" ht="15" thickBot="1" x14ac:dyDescent="0.25">
      <c r="A17" s="484"/>
      <c r="B17" s="264">
        <v>752</v>
      </c>
      <c r="C17" s="264">
        <v>781</v>
      </c>
      <c r="D17" s="264">
        <v>837</v>
      </c>
      <c r="E17" s="265">
        <v>744</v>
      </c>
      <c r="F17" s="331" t="s">
        <v>200</v>
      </c>
    </row>
    <row r="18" spans="1:6" ht="15" thickBot="1" x14ac:dyDescent="0.25">
      <c r="A18" s="261"/>
      <c r="B18" s="261"/>
      <c r="C18" s="261"/>
      <c r="D18" s="261"/>
      <c r="E18" s="261"/>
    </row>
    <row r="19" spans="1:6" ht="15.75" thickBot="1" x14ac:dyDescent="0.25">
      <c r="A19" s="485" t="s">
        <v>179</v>
      </c>
      <c r="B19" s="486"/>
      <c r="C19" s="486"/>
      <c r="D19" s="486"/>
      <c r="E19" s="487"/>
    </row>
    <row r="20" spans="1:6" s="252" customFormat="1" ht="15" customHeight="1" thickBot="1" x14ac:dyDescent="0.25">
      <c r="A20" s="488" t="s">
        <v>134</v>
      </c>
      <c r="B20" s="490" t="s">
        <v>197</v>
      </c>
      <c r="C20" s="491"/>
      <c r="D20" s="491"/>
      <c r="E20" s="492"/>
      <c r="F20" s="282"/>
    </row>
    <row r="21" spans="1:6" ht="14.25" customHeight="1" thickBot="1" x14ac:dyDescent="0.25">
      <c r="A21" s="489"/>
      <c r="B21" s="326" t="s">
        <v>135</v>
      </c>
      <c r="C21" s="326" t="s">
        <v>136</v>
      </c>
      <c r="D21" s="326" t="s">
        <v>137</v>
      </c>
      <c r="E21" s="328" t="s">
        <v>138</v>
      </c>
    </row>
    <row r="22" spans="1:6" x14ac:dyDescent="0.2">
      <c r="A22" s="329" t="s">
        <v>87</v>
      </c>
      <c r="B22" s="268">
        <f>ČSÚ_pozemky!C10*ČSÚ_pozemky!D10</f>
        <v>185220</v>
      </c>
      <c r="C22" s="268">
        <f>ČSÚ_pozemky!C11*ČSÚ_pozemky!D11</f>
        <v>252192</v>
      </c>
      <c r="D22" s="268">
        <f>ČSÚ_pozemky!C12*ČSÚ_pozemky!D12</f>
        <v>474012</v>
      </c>
      <c r="E22" s="297" t="s">
        <v>143</v>
      </c>
    </row>
    <row r="23" spans="1:6" x14ac:dyDescent="0.2">
      <c r="A23" s="320" t="s">
        <v>88</v>
      </c>
      <c r="B23" s="268" t="s">
        <v>143</v>
      </c>
      <c r="C23" s="268" t="s">
        <v>143</v>
      </c>
      <c r="D23" s="268" t="s">
        <v>143</v>
      </c>
      <c r="E23" s="297">
        <f>ČSÚ_pozemky!C13*ČSÚ_pozemky!D13</f>
        <v>1714312</v>
      </c>
    </row>
    <row r="24" spans="1:6" x14ac:dyDescent="0.2">
      <c r="A24" s="320" t="s">
        <v>89</v>
      </c>
      <c r="B24" s="268">
        <f>ČSÚ_pozemky!C14*ČSÚ_pozemky!D14</f>
        <v>307248</v>
      </c>
      <c r="C24" s="268">
        <f>ČSÚ_pozemky!C15*ČSÚ_pozemky!D15</f>
        <v>399960</v>
      </c>
      <c r="D24" s="268">
        <f>ČSÚ_pozemky!C16*ČSÚ_pozemky!D16</f>
        <v>1520694</v>
      </c>
      <c r="E24" s="297" t="s">
        <v>143</v>
      </c>
    </row>
    <row r="25" spans="1:6" x14ac:dyDescent="0.2">
      <c r="A25" s="320" t="s">
        <v>90</v>
      </c>
      <c r="B25" s="268">
        <f>ČSÚ_pozemky!C20*ČSÚ_pozemky!D20</f>
        <v>260592</v>
      </c>
      <c r="C25" s="268">
        <f>ČSÚ_pozemky!C21*ČSÚ_pozemky!D21</f>
        <v>481690</v>
      </c>
      <c r="D25" s="268">
        <f>ČSÚ_pozemky!C22*ČSÚ_pozemky!D22</f>
        <v>964250</v>
      </c>
      <c r="E25" s="297" t="s">
        <v>143</v>
      </c>
    </row>
    <row r="26" spans="1:6" x14ac:dyDescent="0.2">
      <c r="A26" s="320" t="s">
        <v>91</v>
      </c>
      <c r="B26" s="268">
        <f>ČSÚ_pozemky!C49*ČSÚ_pozemky!D49</f>
        <v>158032</v>
      </c>
      <c r="C26" s="268">
        <f>ČSÚ_pozemky!C50*ČSÚ_pozemky!D50</f>
        <v>232492</v>
      </c>
      <c r="D26" s="268">
        <f>ČSÚ_pozemky!C51*ČSÚ_pozemky!D51</f>
        <v>564324</v>
      </c>
      <c r="E26" s="297" t="s">
        <v>143</v>
      </c>
    </row>
    <row r="27" spans="1:6" x14ac:dyDescent="0.2">
      <c r="A27" s="320" t="s">
        <v>92</v>
      </c>
      <c r="B27" s="268">
        <f>ČSÚ_pozemky!C263*ČSÚ_pozemky!D263</f>
        <v>202980</v>
      </c>
      <c r="C27" s="268">
        <f>ČSÚ_pozemky!C264*ČSÚ_pozemky!D264</f>
        <v>378420</v>
      </c>
      <c r="D27" s="268">
        <f>ČSÚ_pozemky!C265*ČSÚ_pozemky!D265</f>
        <v>657450</v>
      </c>
      <c r="E27" s="297" t="s">
        <v>143</v>
      </c>
    </row>
    <row r="28" spans="1:6" ht="15" thickBot="1" x14ac:dyDescent="0.25">
      <c r="A28" s="321" t="s">
        <v>93</v>
      </c>
      <c r="B28" s="299">
        <f>ČSÚ_pozemky!C270*ČSÚ_pozemky!D270</f>
        <v>189663</v>
      </c>
      <c r="C28" s="299">
        <f>ČSÚ_pozemky!C271*ČSÚ_pozemky!D271</f>
        <v>396600</v>
      </c>
      <c r="D28" s="299">
        <f>ČSÚ_pozemky!C272*ČSÚ_pozemky!D272</f>
        <v>581515</v>
      </c>
      <c r="E28" s="300" t="s">
        <v>143</v>
      </c>
    </row>
    <row r="29" spans="1:6" ht="15" thickBot="1" x14ac:dyDescent="0.25">
      <c r="A29" s="261"/>
      <c r="B29" s="261"/>
      <c r="C29" s="261"/>
      <c r="D29" s="261"/>
      <c r="E29" s="261"/>
    </row>
    <row r="30" spans="1:6" ht="15.75" thickBot="1" x14ac:dyDescent="0.25">
      <c r="A30" s="485" t="s">
        <v>226</v>
      </c>
      <c r="B30" s="486"/>
      <c r="C30" s="486"/>
      <c r="D30" s="486"/>
      <c r="E30" s="487"/>
    </row>
    <row r="31" spans="1:6" s="252" customFormat="1" ht="15" thickBot="1" x14ac:dyDescent="0.25">
      <c r="A31" s="488" t="s">
        <v>134</v>
      </c>
      <c r="B31" s="490" t="s">
        <v>197</v>
      </c>
      <c r="C31" s="491"/>
      <c r="D31" s="491"/>
      <c r="E31" s="492"/>
      <c r="F31" s="282"/>
    </row>
    <row r="32" spans="1:6" ht="15" thickBot="1" x14ac:dyDescent="0.25">
      <c r="A32" s="489"/>
      <c r="B32" s="326" t="s">
        <v>135</v>
      </c>
      <c r="C32" s="326" t="s">
        <v>136</v>
      </c>
      <c r="D32" s="326" t="s">
        <v>137</v>
      </c>
      <c r="E32" s="328" t="s">
        <v>138</v>
      </c>
    </row>
    <row r="33" spans="1:5" x14ac:dyDescent="0.2">
      <c r="A33" s="329" t="s">
        <v>87</v>
      </c>
      <c r="B33" s="388">
        <f>CEILING(((B6+B22)*Koeficient!$D$7),1)</f>
        <v>2260518</v>
      </c>
      <c r="C33" s="376">
        <f>CEILING(((C6+C22)*Koeficient!$D$7),1)</f>
        <v>3250749</v>
      </c>
      <c r="D33" s="376">
        <f>CEILING(((D6+D22)*Koeficient!$D$7),1)</f>
        <v>4020011</v>
      </c>
      <c r="E33" s="389" t="s">
        <v>143</v>
      </c>
    </row>
    <row r="34" spans="1:5" x14ac:dyDescent="0.2">
      <c r="A34" s="320" t="s">
        <v>88</v>
      </c>
      <c r="B34" s="390" t="s">
        <v>143</v>
      </c>
      <c r="C34" s="379" t="s">
        <v>143</v>
      </c>
      <c r="D34" s="379" t="s">
        <v>143</v>
      </c>
      <c r="E34" s="391">
        <f>CEILING(((E7+E23)*Koeficient!$D$7),1)</f>
        <v>7351525</v>
      </c>
    </row>
    <row r="35" spans="1:5" x14ac:dyDescent="0.2">
      <c r="A35" s="320" t="s">
        <v>89</v>
      </c>
      <c r="B35" s="390">
        <f>CEILING(((B8+B24)*Koeficient!$D$7),1)</f>
        <v>3649302</v>
      </c>
      <c r="C35" s="379">
        <f>CEILING(((C8+C24)*Koeficient!$D$7),1)</f>
        <v>4074990</v>
      </c>
      <c r="D35" s="379">
        <f>CEILING(((D8+D24)*Koeficient!$D$7),1)</f>
        <v>7240130</v>
      </c>
      <c r="E35" s="391" t="s">
        <v>143</v>
      </c>
    </row>
    <row r="36" spans="1:5" x14ac:dyDescent="0.2">
      <c r="A36" s="320" t="s">
        <v>90</v>
      </c>
      <c r="B36" s="390">
        <f>CEILING(((B9+B25)*Koeficient!$D$7),1)</f>
        <v>2570099</v>
      </c>
      <c r="C36" s="379">
        <f>CEILING(((C9+C25)*Koeficient!$D$7),1)</f>
        <v>2921745</v>
      </c>
      <c r="D36" s="379">
        <f>CEILING(((D9+D25)*Koeficient!$D$7),1)</f>
        <v>4170619</v>
      </c>
      <c r="E36" s="391" t="s">
        <v>143</v>
      </c>
    </row>
    <row r="37" spans="1:5" x14ac:dyDescent="0.2">
      <c r="A37" s="320" t="s">
        <v>91</v>
      </c>
      <c r="B37" s="390">
        <f>CEILING(((B10+B26)*Koeficient!$D$7),1)</f>
        <v>1415062</v>
      </c>
      <c r="C37" s="379">
        <f>CEILING(((C10+C26)*Koeficient!$D$7),1)</f>
        <v>2030529</v>
      </c>
      <c r="D37" s="379">
        <f>CEILING(((D10+D26)*Koeficient!$D$7),1)</f>
        <v>3528716</v>
      </c>
      <c r="E37" s="391" t="s">
        <v>143</v>
      </c>
    </row>
    <row r="38" spans="1:5" x14ac:dyDescent="0.2">
      <c r="A38" s="320" t="s">
        <v>92</v>
      </c>
      <c r="B38" s="390">
        <f>CEILING(((B11+B27)*Koeficient!$D$7),1)</f>
        <v>2312945</v>
      </c>
      <c r="C38" s="379">
        <f>CEILING(((C11+C27)*Koeficient!$D$7),1)</f>
        <v>2786393</v>
      </c>
      <c r="D38" s="379">
        <f>CEILING(((D11+D27)*Koeficient!$D$7),1)</f>
        <v>3236291</v>
      </c>
      <c r="E38" s="391" t="s">
        <v>143</v>
      </c>
    </row>
    <row r="39" spans="1:5" ht="15" thickBot="1" x14ac:dyDescent="0.25">
      <c r="A39" s="321" t="s">
        <v>93</v>
      </c>
      <c r="B39" s="392">
        <f>CEILING(((B12+B28)*Koeficient!$D$7),1)</f>
        <v>1772717</v>
      </c>
      <c r="C39" s="393">
        <f>CEILING(((C12+C28)*Koeficient!$D$7),1)</f>
        <v>2586314</v>
      </c>
      <c r="D39" s="393">
        <f>CEILING(((D12+D28)*Koeficient!$D$7),1)</f>
        <v>3756122</v>
      </c>
      <c r="E39" s="394" t="s">
        <v>143</v>
      </c>
    </row>
    <row r="40" spans="1:5" ht="15" thickBot="1" x14ac:dyDescent="0.25">
      <c r="B40" s="52"/>
      <c r="C40" s="52"/>
      <c r="D40" s="52"/>
      <c r="E40" s="52"/>
    </row>
    <row r="41" spans="1:5" ht="15.75" thickBot="1" x14ac:dyDescent="0.25">
      <c r="A41" s="485" t="s">
        <v>227</v>
      </c>
      <c r="B41" s="486"/>
      <c r="C41" s="486"/>
      <c r="D41" s="486"/>
      <c r="E41" s="487"/>
    </row>
    <row r="42" spans="1:5" ht="15" thickBot="1" x14ac:dyDescent="0.25">
      <c r="A42" s="488" t="s">
        <v>134</v>
      </c>
      <c r="B42" s="490" t="s">
        <v>197</v>
      </c>
      <c r="C42" s="491"/>
      <c r="D42" s="491"/>
      <c r="E42" s="492"/>
    </row>
    <row r="43" spans="1:5" ht="15" thickBot="1" x14ac:dyDescent="0.25">
      <c r="A43" s="489"/>
      <c r="B43" s="326" t="s">
        <v>135</v>
      </c>
      <c r="C43" s="326" t="s">
        <v>136</v>
      </c>
      <c r="D43" s="326" t="s">
        <v>137</v>
      </c>
      <c r="E43" s="328" t="s">
        <v>138</v>
      </c>
    </row>
    <row r="44" spans="1:5" x14ac:dyDescent="0.2">
      <c r="A44" s="329" t="s">
        <v>87</v>
      </c>
      <c r="B44" s="388">
        <f>CEILING((B6*Koeficient!$D$7),1)</f>
        <v>2036401</v>
      </c>
      <c r="C44" s="376">
        <f>CEILING((C6*Koeficient!$D$7),1)</f>
        <v>2945597</v>
      </c>
      <c r="D44" s="376">
        <f>CEILING((D6*Koeficient!$D$7),1)</f>
        <v>3446457</v>
      </c>
      <c r="E44" s="389" t="s">
        <v>143</v>
      </c>
    </row>
    <row r="45" spans="1:5" x14ac:dyDescent="0.2">
      <c r="A45" s="320" t="s">
        <v>88</v>
      </c>
      <c r="B45" s="390" t="s">
        <v>143</v>
      </c>
      <c r="C45" s="379" t="s">
        <v>143</v>
      </c>
      <c r="D45" s="379" t="s">
        <v>143</v>
      </c>
      <c r="E45" s="391">
        <f>CEILING((E7*Koeficient!$D$7),1)</f>
        <v>5277207</v>
      </c>
    </row>
    <row r="46" spans="1:5" x14ac:dyDescent="0.2">
      <c r="A46" s="320" t="s">
        <v>89</v>
      </c>
      <c r="B46" s="390">
        <f>CEILING((B8*Koeficient!$D$7),1)</f>
        <v>3277532</v>
      </c>
      <c r="C46" s="379">
        <f>CEILING((C8*Koeficient!$D$7),1)</f>
        <v>3591038</v>
      </c>
      <c r="D46" s="379">
        <f>CEILING((D8*Koeficient!$D$7),1)</f>
        <v>5400090</v>
      </c>
      <c r="E46" s="391" t="s">
        <v>143</v>
      </c>
    </row>
    <row r="47" spans="1:5" x14ac:dyDescent="0.2">
      <c r="A47" s="320" t="s">
        <v>90</v>
      </c>
      <c r="B47" s="390">
        <f>CEILING((B9*Koeficient!$D$7),1)</f>
        <v>2254782</v>
      </c>
      <c r="C47" s="379">
        <f>CEILING((C9*Koeficient!$D$7),1)</f>
        <v>2338900</v>
      </c>
      <c r="D47" s="379">
        <f>CEILING((D9*Koeficient!$D$7),1)</f>
        <v>3003876</v>
      </c>
      <c r="E47" s="391" t="s">
        <v>143</v>
      </c>
    </row>
    <row r="48" spans="1:5" x14ac:dyDescent="0.2">
      <c r="A48" s="320" t="s">
        <v>91</v>
      </c>
      <c r="B48" s="390">
        <f>CEILING((B10*Koeficient!$D$7),1)</f>
        <v>1223843</v>
      </c>
      <c r="C48" s="379">
        <f>CEILING((C10*Koeficient!$D$7),1)</f>
        <v>1749214</v>
      </c>
      <c r="D48" s="379">
        <f>CEILING((D10*Koeficient!$D$7),1)</f>
        <v>2845884</v>
      </c>
      <c r="E48" s="391" t="s">
        <v>143</v>
      </c>
    </row>
    <row r="49" spans="1:5" x14ac:dyDescent="0.2">
      <c r="A49" s="320" t="s">
        <v>92</v>
      </c>
      <c r="B49" s="390">
        <f>CEILING((B11*Koeficient!$D$7),1)</f>
        <v>2067339</v>
      </c>
      <c r="C49" s="379">
        <f>CEILING((C11*Koeficient!$D$7),1)</f>
        <v>2328505</v>
      </c>
      <c r="D49" s="379">
        <f>CEILING((D11*Koeficient!$D$7),1)</f>
        <v>2440776</v>
      </c>
      <c r="E49" s="391" t="s">
        <v>143</v>
      </c>
    </row>
    <row r="50" spans="1:5" ht="15" thickBot="1" x14ac:dyDescent="0.25">
      <c r="A50" s="321" t="s">
        <v>93</v>
      </c>
      <c r="B50" s="392">
        <f>CEILING((B12*Koeficient!$D$7),1)</f>
        <v>1543225</v>
      </c>
      <c r="C50" s="393">
        <f>CEILING((C12*Koeficient!$D$7),1)</f>
        <v>2106428</v>
      </c>
      <c r="D50" s="393">
        <f>CEILING((D12*Koeficient!$D$7),1)</f>
        <v>3052489</v>
      </c>
      <c r="E50" s="394" t="s">
        <v>143</v>
      </c>
    </row>
  </sheetData>
  <sheetProtection algorithmName="SHA-512" hashValue="M9QDcmEjZuqg44YLGjv/V//JAce4bJj4Iv/4VZkrVvX+xnSzuITdGBjUoAbDw1NgCRNCThUQ7sOGP9SGVLbBjQ==" saltValue="yvH8x4220UGtSbawdnrKxQ==" spinCount="100000" sheet="1" objects="1" scenarios="1"/>
  <mergeCells count="14">
    <mergeCell ref="A4:A5"/>
    <mergeCell ref="B4:E4"/>
    <mergeCell ref="A3:E3"/>
    <mergeCell ref="A14:E14"/>
    <mergeCell ref="A15:A17"/>
    <mergeCell ref="A41:E41"/>
    <mergeCell ref="A42:A43"/>
    <mergeCell ref="B42:E42"/>
    <mergeCell ref="A19:E19"/>
    <mergeCell ref="A20:A21"/>
    <mergeCell ref="B20:E20"/>
    <mergeCell ref="A31:A32"/>
    <mergeCell ref="B31:E31"/>
    <mergeCell ref="A30:E3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Úvod</vt:lpstr>
      <vt:lpstr>ČSÚ_ceny</vt:lpstr>
      <vt:lpstr>ČSÚ_velikost</vt:lpstr>
      <vt:lpstr>ČSÚ_pozemky</vt:lpstr>
      <vt:lpstr>Koeficient</vt:lpstr>
      <vt:lpstr>MSK</vt:lpstr>
      <vt:lpstr>ZLN</vt:lpstr>
      <vt:lpstr>OLM</vt:lpstr>
      <vt:lpstr>JHM</vt:lpstr>
      <vt:lpstr>KVY</vt:lpstr>
      <vt:lpstr>PAR</vt:lpstr>
      <vt:lpstr>KHK</vt:lpstr>
      <vt:lpstr>LIB</vt:lpstr>
      <vt:lpstr>UST</vt:lpstr>
      <vt:lpstr>KVK</vt:lpstr>
      <vt:lpstr>PLZ</vt:lpstr>
      <vt:lpstr>JHČ</vt:lpstr>
      <vt:lpstr>STČ</vt:lpstr>
      <vt:lpstr>PRH</vt:lpstr>
      <vt:lpstr>ČR</vt:lpstr>
      <vt:lpstr>2018</vt:lpstr>
    </vt:vector>
  </TitlesOfParts>
  <Company>MSP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Hošek David Jakub</dc:creator>
  <cp:lastModifiedBy>Czinege Matěj</cp:lastModifiedBy>
  <dcterms:created xsi:type="dcterms:W3CDTF">2020-01-09T12:51:05Z</dcterms:created>
  <dcterms:modified xsi:type="dcterms:W3CDTF">2020-03-11T13:14:56Z</dcterms:modified>
</cp:coreProperties>
</file>